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.1.a - Stavební část - s..." sheetId="2" r:id="rId2"/>
    <sheet name="1.1.b - Stavební část - n..." sheetId="3" r:id="rId3"/>
    <sheet name="1.2. - Zdravotně-technick..." sheetId="4" r:id="rId4"/>
    <sheet name="2.1 - Stavební část" sheetId="5" r:id="rId5"/>
    <sheet name="3.1 - Stavební část" sheetId="6" r:id="rId6"/>
    <sheet name="VRN - Vedlejší a ostatní 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'1.1.a - Stavební část - s...'!$C$134:$K$603</definedName>
    <definedName name="_xlnm.Print_Area" localSheetId="1">'1.1.a - Stavební část - s...'!$C$4:$J$76,'1.1.a - Stavební část - s...'!$C$82:$J$116,'1.1.a - Stavební část - s...'!$C$122:$K$603</definedName>
    <definedName name="_xlnm.Print_Titles" localSheetId="1">'1.1.a - Stavební část - s...'!$134:$134</definedName>
    <definedName name="_xlnm._FilterDatabase" localSheetId="2" hidden="1">'1.1.b - Stavební část - n...'!$C$123:$K$277</definedName>
    <definedName name="_xlnm.Print_Area" localSheetId="2">'1.1.b - Stavební část - n...'!$C$4:$J$76,'1.1.b - Stavební část - n...'!$C$82:$J$105,'1.1.b - Stavební část - n...'!$C$111:$K$277</definedName>
    <definedName name="_xlnm.Print_Titles" localSheetId="2">'1.1.b - Stavební část - n...'!$123:$123</definedName>
    <definedName name="_xlnm._FilterDatabase" localSheetId="3" hidden="1">'1.2. - Zdravotně-technick...'!$C$122:$K$240</definedName>
    <definedName name="_xlnm.Print_Area" localSheetId="3">'1.2. - Zdravotně-technick...'!$C$4:$J$76,'1.2. - Zdravotně-technick...'!$C$82:$J$104,'1.2. - Zdravotně-technick...'!$C$110:$K$240</definedName>
    <definedName name="_xlnm.Print_Titles" localSheetId="3">'1.2. - Zdravotně-technick...'!$122:$122</definedName>
    <definedName name="_xlnm._FilterDatabase" localSheetId="4" hidden="1">'2.1 - Stavební část'!$C$123:$K$205</definedName>
    <definedName name="_xlnm.Print_Area" localSheetId="4">'2.1 - Stavební část'!$C$4:$J$76,'2.1 - Stavební část'!$C$82:$J$105,'2.1 - Stavební část'!$C$111:$K$205</definedName>
    <definedName name="_xlnm.Print_Titles" localSheetId="4">'2.1 - Stavební část'!$123:$123</definedName>
    <definedName name="_xlnm._FilterDatabase" localSheetId="5" hidden="1">'3.1 - Stavební část'!$C$125:$K$302</definedName>
    <definedName name="_xlnm.Print_Area" localSheetId="5">'3.1 - Stavební část'!$C$4:$J$76,'3.1 - Stavební část'!$C$82:$J$107,'3.1 - Stavební část'!$C$113:$K$302</definedName>
    <definedName name="_xlnm.Print_Titles" localSheetId="5">'3.1 - Stavební část'!$125:$125</definedName>
    <definedName name="_xlnm._FilterDatabase" localSheetId="6" hidden="1">'VRN - Vedlejší a ostatní ...'!$C$119:$K$136</definedName>
    <definedName name="_xlnm.Print_Area" localSheetId="6">'VRN - Vedlejší a ostatní ...'!$C$4:$J$76,'VRN - Vedlejší a ostatní ...'!$C$82:$J$101,'VRN - Vedlejší a ostatní ...'!$C$107:$K$136</definedName>
    <definedName name="_xlnm.Print_Titles" localSheetId="6">'VRN - Vedlejší a ostatní ...'!$119:$119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5"/>
  <c r="BH135"/>
  <c r="BG135"/>
  <c r="BF135"/>
  <c r="T135"/>
  <c r="T134"/>
  <c r="R135"/>
  <c r="R134"/>
  <c r="P135"/>
  <c r="P134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114"/>
  <c r="E7"/>
  <c r="E110"/>
  <c i="6" r="J37"/>
  <c r="J36"/>
  <c i="1" r="AY99"/>
  <c i="6" r="J35"/>
  <c i="1" r="AX99"/>
  <c i="6" r="BI300"/>
  <c r="BH300"/>
  <c r="BG300"/>
  <c r="BF300"/>
  <c r="T300"/>
  <c r="T299"/>
  <c r="R300"/>
  <c r="R299"/>
  <c r="P300"/>
  <c r="P299"/>
  <c r="BI293"/>
  <c r="BH293"/>
  <c r="BG293"/>
  <c r="BF293"/>
  <c r="T293"/>
  <c r="T292"/>
  <c r="R293"/>
  <c r="R292"/>
  <c r="P293"/>
  <c r="P292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77"/>
  <c r="BH277"/>
  <c r="BG277"/>
  <c r="BF277"/>
  <c r="T277"/>
  <c r="R277"/>
  <c r="P277"/>
  <c r="BI274"/>
  <c r="BH274"/>
  <c r="BG274"/>
  <c r="BF274"/>
  <c r="T274"/>
  <c r="R274"/>
  <c r="P274"/>
  <c r="BI268"/>
  <c r="BH268"/>
  <c r="BG268"/>
  <c r="BF268"/>
  <c r="T268"/>
  <c r="R268"/>
  <c r="P268"/>
  <c r="BI262"/>
  <c r="BH262"/>
  <c r="BG262"/>
  <c r="BF262"/>
  <c r="T262"/>
  <c r="R262"/>
  <c r="P262"/>
  <c r="BI256"/>
  <c r="BH256"/>
  <c r="BG256"/>
  <c r="BF256"/>
  <c r="T256"/>
  <c r="R256"/>
  <c r="P256"/>
  <c r="BI250"/>
  <c r="BH250"/>
  <c r="BG250"/>
  <c r="BF250"/>
  <c r="T250"/>
  <c r="R250"/>
  <c r="P250"/>
  <c r="BI245"/>
  <c r="BH245"/>
  <c r="BG245"/>
  <c r="BF245"/>
  <c r="T245"/>
  <c r="R245"/>
  <c r="P245"/>
  <c r="BI241"/>
  <c r="BH241"/>
  <c r="BG241"/>
  <c r="BF241"/>
  <c r="T241"/>
  <c r="R241"/>
  <c r="P241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T207"/>
  <c r="R208"/>
  <c r="R207"/>
  <c r="P208"/>
  <c r="P207"/>
  <c r="BI203"/>
  <c r="BH203"/>
  <c r="BG203"/>
  <c r="BF203"/>
  <c r="T203"/>
  <c r="R203"/>
  <c r="P203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5"/>
  <c r="BH185"/>
  <c r="BG185"/>
  <c r="BF185"/>
  <c r="T185"/>
  <c r="R185"/>
  <c r="P185"/>
  <c r="BI180"/>
  <c r="BH180"/>
  <c r="BG180"/>
  <c r="BF180"/>
  <c r="T180"/>
  <c r="R180"/>
  <c r="P180"/>
  <c r="BI175"/>
  <c r="BH175"/>
  <c r="BG175"/>
  <c r="BF175"/>
  <c r="T175"/>
  <c r="R175"/>
  <c r="P175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F120"/>
  <c r="E118"/>
  <c r="F89"/>
  <c r="E87"/>
  <c r="J24"/>
  <c r="E24"/>
  <c r="J92"/>
  <c r="J23"/>
  <c r="J21"/>
  <c r="E21"/>
  <c r="J122"/>
  <c r="J20"/>
  <c r="J18"/>
  <c r="E18"/>
  <c r="F123"/>
  <c r="J17"/>
  <c r="J15"/>
  <c r="E15"/>
  <c r="F122"/>
  <c r="J14"/>
  <c r="J12"/>
  <c r="J89"/>
  <c r="E7"/>
  <c r="E85"/>
  <c i="5" r="J37"/>
  <c r="J36"/>
  <c i="1" r="AY98"/>
  <c i="5" r="J35"/>
  <c i="1" r="AX98"/>
  <c i="5"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T189"/>
  <c r="R190"/>
  <c r="R189"/>
  <c r="P190"/>
  <c r="P189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T171"/>
  <c r="R172"/>
  <c r="R171"/>
  <c r="P172"/>
  <c r="P171"/>
  <c r="BI166"/>
  <c r="BH166"/>
  <c r="BG166"/>
  <c r="BF166"/>
  <c r="T166"/>
  <c r="T165"/>
  <c r="R166"/>
  <c r="R165"/>
  <c r="P166"/>
  <c r="P165"/>
  <c r="BI161"/>
  <c r="BH161"/>
  <c r="BG161"/>
  <c r="BF161"/>
  <c r="T161"/>
  <c r="R161"/>
  <c r="P161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91"/>
  <c r="J14"/>
  <c r="J12"/>
  <c r="J89"/>
  <c r="E7"/>
  <c r="E85"/>
  <c i="4" r="J37"/>
  <c r="J36"/>
  <c i="1" r="AY97"/>
  <c i="4" r="J35"/>
  <c i="1" r="AX97"/>
  <c i="4" r="BI239"/>
  <c r="BH239"/>
  <c r="BG239"/>
  <c r="BF239"/>
  <c r="T239"/>
  <c r="R239"/>
  <c r="P239"/>
  <c r="BI237"/>
  <c r="BH237"/>
  <c r="BG237"/>
  <c r="BF237"/>
  <c r="T237"/>
  <c r="R237"/>
  <c r="P237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89"/>
  <c r="E7"/>
  <c r="E113"/>
  <c i="3" r="J37"/>
  <c r="J36"/>
  <c i="1" r="AY96"/>
  <c i="3" r="J35"/>
  <c i="1" r="AX96"/>
  <c i="3"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0"/>
  <c r="BH250"/>
  <c r="BG250"/>
  <c r="BF250"/>
  <c r="T250"/>
  <c r="R250"/>
  <c r="P250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3"/>
  <c r="BH233"/>
  <c r="BG233"/>
  <c r="BF233"/>
  <c r="T233"/>
  <c r="R233"/>
  <c r="P233"/>
  <c r="BI228"/>
  <c r="BH228"/>
  <c r="BG228"/>
  <c r="BF228"/>
  <c r="T228"/>
  <c r="R228"/>
  <c r="P228"/>
  <c r="BI223"/>
  <c r="BH223"/>
  <c r="BG223"/>
  <c r="BF223"/>
  <c r="T223"/>
  <c r="T222"/>
  <c r="R223"/>
  <c r="R222"/>
  <c r="P223"/>
  <c r="P222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3"/>
  <c r="BH203"/>
  <c r="BG203"/>
  <c r="BF203"/>
  <c r="T203"/>
  <c r="R203"/>
  <c r="P203"/>
  <c r="BI197"/>
  <c r="BH197"/>
  <c r="BG197"/>
  <c r="BF197"/>
  <c r="T197"/>
  <c r="R197"/>
  <c r="P197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91"/>
  <c r="J14"/>
  <c r="J12"/>
  <c r="J118"/>
  <c r="E7"/>
  <c r="E85"/>
  <c i="1" r="AY95"/>
  <c r="AX95"/>
  <c i="2" r="J37"/>
  <c r="J36"/>
  <c r="J35"/>
  <c r="BI600"/>
  <c r="BH600"/>
  <c r="BG600"/>
  <c r="BF600"/>
  <c r="T600"/>
  <c r="T599"/>
  <c r="R600"/>
  <c r="R599"/>
  <c r="P600"/>
  <c r="P599"/>
  <c r="BI590"/>
  <c r="BH590"/>
  <c r="BG590"/>
  <c r="BF590"/>
  <c r="T590"/>
  <c r="R590"/>
  <c r="P590"/>
  <c r="BI587"/>
  <c r="BH587"/>
  <c r="BG587"/>
  <c r="BF587"/>
  <c r="T587"/>
  <c r="R587"/>
  <c r="P587"/>
  <c r="BI584"/>
  <c r="BH584"/>
  <c r="BG584"/>
  <c r="BF584"/>
  <c r="T584"/>
  <c r="R584"/>
  <c r="P584"/>
  <c r="BI581"/>
  <c r="BH581"/>
  <c r="BG581"/>
  <c r="BF581"/>
  <c r="T581"/>
  <c r="R581"/>
  <c r="P581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3"/>
  <c r="BH563"/>
  <c r="BG563"/>
  <c r="BF563"/>
  <c r="T563"/>
  <c r="R563"/>
  <c r="P563"/>
  <c r="BI560"/>
  <c r="BH560"/>
  <c r="BG560"/>
  <c r="BF560"/>
  <c r="T560"/>
  <c r="R560"/>
  <c r="P560"/>
  <c r="BI557"/>
  <c r="BH557"/>
  <c r="BG557"/>
  <c r="BF557"/>
  <c r="T557"/>
  <c r="R557"/>
  <c r="P557"/>
  <c r="BI552"/>
  <c r="BH552"/>
  <c r="BG552"/>
  <c r="BF552"/>
  <c r="T552"/>
  <c r="R552"/>
  <c r="P552"/>
  <c r="BI549"/>
  <c r="BH549"/>
  <c r="BG549"/>
  <c r="BF549"/>
  <c r="T549"/>
  <c r="R549"/>
  <c r="P549"/>
  <c r="BI546"/>
  <c r="BH546"/>
  <c r="BG546"/>
  <c r="BF546"/>
  <c r="T546"/>
  <c r="R546"/>
  <c r="P546"/>
  <c r="BI543"/>
  <c r="BH543"/>
  <c r="BG543"/>
  <c r="BF543"/>
  <c r="T543"/>
  <c r="R543"/>
  <c r="P543"/>
  <c r="BI540"/>
  <c r="BH540"/>
  <c r="BG540"/>
  <c r="BF540"/>
  <c r="T540"/>
  <c r="R540"/>
  <c r="P540"/>
  <c r="BI536"/>
  <c r="BH536"/>
  <c r="BG536"/>
  <c r="BF536"/>
  <c r="T536"/>
  <c r="R536"/>
  <c r="P536"/>
  <c r="BI533"/>
  <c r="BH533"/>
  <c r="BG533"/>
  <c r="BF533"/>
  <c r="T533"/>
  <c r="R533"/>
  <c r="P533"/>
  <c r="BI529"/>
  <c r="BH529"/>
  <c r="BG529"/>
  <c r="BF529"/>
  <c r="T529"/>
  <c r="R529"/>
  <c r="P529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2"/>
  <c r="BH512"/>
  <c r="BG512"/>
  <c r="BF512"/>
  <c r="T512"/>
  <c r="T511"/>
  <c r="R512"/>
  <c r="R511"/>
  <c r="P512"/>
  <c r="P511"/>
  <c r="BI508"/>
  <c r="BH508"/>
  <c r="BG508"/>
  <c r="BF508"/>
  <c r="T508"/>
  <c r="R508"/>
  <c r="P508"/>
  <c r="BI506"/>
  <c r="BH506"/>
  <c r="BG506"/>
  <c r="BF506"/>
  <c r="T506"/>
  <c r="R506"/>
  <c r="P506"/>
  <c r="BI501"/>
  <c r="BH501"/>
  <c r="BG501"/>
  <c r="BF501"/>
  <c r="T501"/>
  <c r="R501"/>
  <c r="P501"/>
  <c r="BI495"/>
  <c r="BH495"/>
  <c r="BG495"/>
  <c r="BF495"/>
  <c r="T495"/>
  <c r="R495"/>
  <c r="P495"/>
  <c r="BI490"/>
  <c r="BH490"/>
  <c r="BG490"/>
  <c r="BF490"/>
  <c r="T490"/>
  <c r="R490"/>
  <c r="P490"/>
  <c r="BI487"/>
  <c r="BH487"/>
  <c r="BG487"/>
  <c r="BF487"/>
  <c r="T487"/>
  <c r="T486"/>
  <c r="R487"/>
  <c r="R486"/>
  <c r="P487"/>
  <c r="P486"/>
  <c r="BI484"/>
  <c r="BH484"/>
  <c r="BG484"/>
  <c r="BF484"/>
  <c r="T484"/>
  <c r="R484"/>
  <c r="P484"/>
  <c r="BI479"/>
  <c r="BH479"/>
  <c r="BG479"/>
  <c r="BF479"/>
  <c r="T479"/>
  <c r="R479"/>
  <c r="P479"/>
  <c r="BI474"/>
  <c r="BH474"/>
  <c r="BG474"/>
  <c r="BF474"/>
  <c r="T474"/>
  <c r="R474"/>
  <c r="P474"/>
  <c r="BI469"/>
  <c r="BH469"/>
  <c r="BG469"/>
  <c r="BF469"/>
  <c r="T469"/>
  <c r="R469"/>
  <c r="P469"/>
  <c r="BI464"/>
  <c r="BH464"/>
  <c r="BG464"/>
  <c r="BF464"/>
  <c r="T464"/>
  <c r="R464"/>
  <c r="P464"/>
  <c r="BI458"/>
  <c r="BH458"/>
  <c r="BG458"/>
  <c r="BF458"/>
  <c r="T458"/>
  <c r="R458"/>
  <c r="P458"/>
  <c r="BI453"/>
  <c r="BH453"/>
  <c r="BG453"/>
  <c r="BF453"/>
  <c r="T453"/>
  <c r="T452"/>
  <c r="R453"/>
  <c r="R452"/>
  <c r="P453"/>
  <c r="P452"/>
  <c r="BI447"/>
  <c r="BH447"/>
  <c r="BG447"/>
  <c r="BF447"/>
  <c r="T447"/>
  <c r="R447"/>
  <c r="P447"/>
  <c r="BI442"/>
  <c r="BH442"/>
  <c r="BG442"/>
  <c r="BF442"/>
  <c r="T442"/>
  <c r="R442"/>
  <c r="P442"/>
  <c r="BI437"/>
  <c r="BH437"/>
  <c r="BG437"/>
  <c r="BF437"/>
  <c r="T437"/>
  <c r="R437"/>
  <c r="P437"/>
  <c r="BI431"/>
  <c r="BH431"/>
  <c r="BG431"/>
  <c r="BF431"/>
  <c r="T431"/>
  <c r="R431"/>
  <c r="P431"/>
  <c r="BI426"/>
  <c r="BH426"/>
  <c r="BG426"/>
  <c r="BF426"/>
  <c r="T426"/>
  <c r="R426"/>
  <c r="P426"/>
  <c r="BI421"/>
  <c r="BH421"/>
  <c r="BG421"/>
  <c r="BF421"/>
  <c r="T421"/>
  <c r="R421"/>
  <c r="P421"/>
  <c r="BI414"/>
  <c r="BH414"/>
  <c r="BG414"/>
  <c r="BF414"/>
  <c r="T414"/>
  <c r="R414"/>
  <c r="P414"/>
  <c r="BI409"/>
  <c r="BH409"/>
  <c r="BG409"/>
  <c r="BF409"/>
  <c r="T409"/>
  <c r="R409"/>
  <c r="P409"/>
  <c r="BI404"/>
  <c r="BH404"/>
  <c r="BG404"/>
  <c r="BF404"/>
  <c r="T404"/>
  <c r="R404"/>
  <c r="P404"/>
  <c r="BI399"/>
  <c r="BH399"/>
  <c r="BG399"/>
  <c r="BF399"/>
  <c r="T399"/>
  <c r="R399"/>
  <c r="P399"/>
  <c r="BI394"/>
  <c r="BH394"/>
  <c r="BG394"/>
  <c r="BF394"/>
  <c r="T394"/>
  <c r="R394"/>
  <c r="P394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3"/>
  <c r="BH373"/>
  <c r="BG373"/>
  <c r="BF373"/>
  <c r="T373"/>
  <c r="T372"/>
  <c r="R373"/>
  <c r="R372"/>
  <c r="P373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1"/>
  <c r="BH361"/>
  <c r="BG361"/>
  <c r="BF361"/>
  <c r="T361"/>
  <c r="R361"/>
  <c r="P361"/>
  <c r="BI356"/>
  <c r="BH356"/>
  <c r="BG356"/>
  <c r="BF356"/>
  <c r="T356"/>
  <c r="R356"/>
  <c r="P356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1"/>
  <c r="BH331"/>
  <c r="BG331"/>
  <c r="BF331"/>
  <c r="T331"/>
  <c r="R331"/>
  <c r="P331"/>
  <c r="BI326"/>
  <c r="BH326"/>
  <c r="BG326"/>
  <c r="BF326"/>
  <c r="T326"/>
  <c r="R326"/>
  <c r="P326"/>
  <c r="BI322"/>
  <c r="BH322"/>
  <c r="BG322"/>
  <c r="BF322"/>
  <c r="T322"/>
  <c r="R322"/>
  <c r="P322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299"/>
  <c r="BH299"/>
  <c r="BG299"/>
  <c r="BF299"/>
  <c r="T299"/>
  <c r="R299"/>
  <c r="P299"/>
  <c r="BI294"/>
  <c r="BH294"/>
  <c r="BG294"/>
  <c r="BF294"/>
  <c r="T294"/>
  <c r="R294"/>
  <c r="P294"/>
  <c r="BI288"/>
  <c r="BH288"/>
  <c r="BG288"/>
  <c r="BF288"/>
  <c r="T288"/>
  <c r="R288"/>
  <c r="P288"/>
  <c r="BI283"/>
  <c r="BH283"/>
  <c r="BG283"/>
  <c r="BF283"/>
  <c r="T283"/>
  <c r="R283"/>
  <c r="P283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6"/>
  <c r="BH256"/>
  <c r="BG256"/>
  <c r="BF256"/>
  <c r="T256"/>
  <c r="R256"/>
  <c r="P256"/>
  <c r="BI251"/>
  <c r="BH251"/>
  <c r="BG251"/>
  <c r="BF251"/>
  <c r="T251"/>
  <c r="R251"/>
  <c r="P251"/>
  <c r="BI246"/>
  <c r="BH246"/>
  <c r="BG246"/>
  <c r="BF246"/>
  <c r="T246"/>
  <c r="R246"/>
  <c r="P246"/>
  <c r="BI239"/>
  <c r="BH239"/>
  <c r="BG239"/>
  <c r="BF239"/>
  <c r="T239"/>
  <c r="R239"/>
  <c r="P239"/>
  <c r="BI234"/>
  <c r="BH234"/>
  <c r="BG234"/>
  <c r="BF234"/>
  <c r="T234"/>
  <c r="R234"/>
  <c r="P234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2"/>
  <c r="BH212"/>
  <c r="BG212"/>
  <c r="BF212"/>
  <c r="T212"/>
  <c r="R212"/>
  <c r="P212"/>
  <c r="BI207"/>
  <c r="BH207"/>
  <c r="BG207"/>
  <c r="BF207"/>
  <c r="T207"/>
  <c r="R207"/>
  <c r="P207"/>
  <c r="BI201"/>
  <c r="BH201"/>
  <c r="BG201"/>
  <c r="BF201"/>
  <c r="T201"/>
  <c r="R201"/>
  <c r="P201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6"/>
  <c r="BH156"/>
  <c r="BG156"/>
  <c r="BF156"/>
  <c r="T156"/>
  <c r="R156"/>
  <c r="P156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F129"/>
  <c r="E127"/>
  <c r="F89"/>
  <c r="E87"/>
  <c r="J24"/>
  <c r="E24"/>
  <c r="J92"/>
  <c r="J23"/>
  <c r="J21"/>
  <c r="E21"/>
  <c r="J131"/>
  <c r="J20"/>
  <c r="J18"/>
  <c r="E18"/>
  <c r="F132"/>
  <c r="J17"/>
  <c r="J15"/>
  <c r="E15"/>
  <c r="F91"/>
  <c r="J14"/>
  <c r="J12"/>
  <c r="J129"/>
  <c r="E7"/>
  <c r="E125"/>
  <c i="1" r="L90"/>
  <c r="AM90"/>
  <c r="AM89"/>
  <c r="L89"/>
  <c r="AM87"/>
  <c r="L87"/>
  <c r="L85"/>
  <c r="L84"/>
  <c i="2" r="BK426"/>
  <c r="BK552"/>
  <c r="J508"/>
  <c r="BK331"/>
  <c r="BK394"/>
  <c r="J138"/>
  <c r="BK474"/>
  <c r="BK270"/>
  <c r="J518"/>
  <c r="J294"/>
  <c r="J447"/>
  <c r="J299"/>
  <c r="BK600"/>
  <c r="J487"/>
  <c r="J351"/>
  <c r="J156"/>
  <c r="J453"/>
  <c r="BK231"/>
  <c i="3" r="BK233"/>
  <c r="BK223"/>
  <c r="J250"/>
  <c r="J217"/>
  <c r="BK165"/>
  <c r="J182"/>
  <c r="BK187"/>
  <c i="5" r="J184"/>
  <c r="J172"/>
  <c i="6" r="J268"/>
  <c r="BK221"/>
  <c r="BK188"/>
  <c r="BK169"/>
  <c r="BK233"/>
  <c i="7" r="J123"/>
  <c i="2" r="J265"/>
  <c r="J490"/>
  <c r="BK344"/>
  <c r="BK587"/>
  <c r="BK490"/>
  <c r="BK409"/>
  <c r="BK326"/>
  <c r="J212"/>
  <c r="J426"/>
  <c r="J331"/>
  <c r="J495"/>
  <c r="BK370"/>
  <c r="BK303"/>
  <c r="BK216"/>
  <c r="J549"/>
  <c r="J442"/>
  <c r="J231"/>
  <c r="F37"/>
  <c i="4" r="J153"/>
  <c i="5" r="BK132"/>
  <c r="BK166"/>
  <c r="J148"/>
  <c i="6" r="J300"/>
  <c r="J139"/>
  <c r="J160"/>
  <c r="J245"/>
  <c r="BK144"/>
  <c r="BK203"/>
  <c r="BK150"/>
  <c i="7" r="J132"/>
  <c i="4" r="BK227"/>
  <c r="J212"/>
  <c r="BK171"/>
  <c r="BK138"/>
  <c r="BK225"/>
  <c r="J216"/>
  <c r="BK151"/>
  <c r="J227"/>
  <c r="J210"/>
  <c r="J186"/>
  <c r="BK153"/>
  <c r="J167"/>
  <c r="BK155"/>
  <c r="J184"/>
  <c r="J169"/>
  <c r="BK167"/>
  <c r="J136"/>
  <c r="J177"/>
  <c r="J142"/>
  <c i="5" r="BK172"/>
  <c r="BK161"/>
  <c i="6" r="J286"/>
  <c r="BK155"/>
  <c r="J129"/>
  <c r="J236"/>
  <c r="J217"/>
  <c i="7" r="J127"/>
  <c i="2" r="J581"/>
  <c r="F35"/>
  <c i="4" r="BK159"/>
  <c r="J151"/>
  <c r="BK184"/>
  <c r="J194"/>
  <c r="J173"/>
  <c i="5" r="J156"/>
  <c r="J198"/>
  <c i="6" r="BK293"/>
  <c r="J188"/>
  <c r="J144"/>
  <c r="BK164"/>
  <c r="J224"/>
  <c r="J214"/>
  <c r="J155"/>
  <c i="2" r="J414"/>
  <c r="J575"/>
  <c r="J552"/>
  <c r="BK366"/>
  <c r="J221"/>
  <c r="J361"/>
  <c r="BK524"/>
  <c r="BK453"/>
  <c r="BK347"/>
  <c r="J170"/>
  <c r="J354"/>
  <c r="J256"/>
  <c r="BK575"/>
  <c r="BK336"/>
  <c r="J226"/>
  <c r="J536"/>
  <c r="BK299"/>
  <c r="J563"/>
  <c r="BK283"/>
  <c i="3" r="BK257"/>
  <c r="J275"/>
  <c r="BK271"/>
  <c r="J158"/>
  <c r="BK254"/>
  <c r="J179"/>
  <c r="J197"/>
  <c r="BK142"/>
  <c r="BK197"/>
  <c i="4" r="J239"/>
  <c r="BK210"/>
  <c r="BK214"/>
  <c r="BK188"/>
  <c r="J134"/>
  <c r="J223"/>
  <c r="BK208"/>
  <c r="J231"/>
  <c r="J206"/>
  <c r="BK173"/>
  <c r="BK192"/>
  <c r="J200"/>
  <c r="BK130"/>
  <c r="BK161"/>
  <c r="J198"/>
  <c r="BK179"/>
  <c i="5" r="J178"/>
  <c r="J132"/>
  <c r="J166"/>
  <c r="BK156"/>
  <c i="6" r="BK274"/>
  <c r="BK286"/>
  <c r="J134"/>
  <c r="BK236"/>
  <c i="2" r="BK590"/>
  <c r="BK190"/>
  <c r="BK563"/>
  <c r="BK549"/>
  <c r="J458"/>
  <c r="J326"/>
  <c r="J166"/>
  <c r="J389"/>
  <c r="BK322"/>
  <c r="J587"/>
  <c r="J501"/>
  <c r="BK414"/>
  <c r="BK288"/>
  <c r="BK195"/>
  <c r="J368"/>
  <c r="J344"/>
  <c r="J181"/>
  <c r="BK404"/>
  <c r="J312"/>
  <c r="BK181"/>
  <c r="J540"/>
  <c r="J409"/>
  <c r="BK207"/>
  <c r="BK572"/>
  <c r="J370"/>
  <c r="BK239"/>
  <c i="3" r="J238"/>
  <c r="BK228"/>
  <c r="BK266"/>
  <c r="J266"/>
  <c r="BK250"/>
  <c r="J212"/>
  <c r="J208"/>
  <c r="BK171"/>
  <c r="BK132"/>
  <c i="4" r="BK175"/>
  <c i="5" r="J190"/>
  <c r="J143"/>
  <c i="6" r="J180"/>
  <c r="J162"/>
  <c r="J288"/>
  <c r="J233"/>
  <c r="BK194"/>
  <c r="J150"/>
  <c i="7" r="BK132"/>
  <c i="1" r="AS94"/>
  <c i="2" r="BK421"/>
  <c r="BK256"/>
  <c r="BK431"/>
  <c r="BK308"/>
  <c r="BK518"/>
  <c r="BK379"/>
  <c r="BK280"/>
  <c r="J521"/>
  <c r="BK317"/>
  <c r="J216"/>
  <c r="BK351"/>
  <c r="BK212"/>
  <c r="J546"/>
  <c r="BK437"/>
  <c r="BK246"/>
  <c r="J569"/>
  <c r="BK294"/>
  <c r="J207"/>
  <c i="3" r="J165"/>
  <c r="J192"/>
  <c r="J245"/>
  <c r="J233"/>
  <c r="BK182"/>
  <c r="BK203"/>
  <c r="BK147"/>
  <c i="4" r="J147"/>
  <c i="5" r="J127"/>
  <c r="J195"/>
  <c i="6" r="BK283"/>
  <c r="BK208"/>
  <c r="J194"/>
  <c r="J256"/>
  <c r="J185"/>
  <c r="BK129"/>
  <c r="BK180"/>
  <c i="7" r="J135"/>
  <c i="2" r="J479"/>
  <c r="BK569"/>
  <c r="J543"/>
  <c r="BK399"/>
  <c r="BK226"/>
  <c r="J379"/>
  <c r="F34"/>
  <c i="4" r="BK229"/>
  <c r="BK202"/>
  <c r="J225"/>
  <c r="BK200"/>
  <c r="J181"/>
  <c r="J188"/>
  <c r="BK147"/>
  <c r="BK134"/>
  <c r="J138"/>
  <c r="J175"/>
  <c i="5" r="BK137"/>
  <c r="BK190"/>
  <c r="J161"/>
  <c i="6" r="BK288"/>
  <c r="J293"/>
  <c r="J241"/>
  <c r="J208"/>
  <c r="BK250"/>
  <c r="J169"/>
  <c i="7" r="BK125"/>
  <c i="2" r="BK170"/>
  <c r="BK546"/>
  <c r="J431"/>
  <c r="J184"/>
  <c r="J340"/>
  <c r="J533"/>
  <c r="J239"/>
  <c r="BK479"/>
  <c r="J283"/>
  <c r="J474"/>
  <c r="J275"/>
  <c r="J201"/>
  <c r="BK484"/>
  <c r="BK221"/>
  <c r="BK560"/>
  <c r="J317"/>
  <c r="BK184"/>
  <c i="3" r="J241"/>
  <c r="BK275"/>
  <c r="J257"/>
  <c r="J228"/>
  <c r="J142"/>
  <c r="J171"/>
  <c r="J153"/>
  <c r="J187"/>
  <c r="BK158"/>
  <c r="BK127"/>
  <c i="4" r="BK223"/>
  <c r="J221"/>
  <c r="BK163"/>
  <c r="BK231"/>
  <c r="BK219"/>
  <c r="BK233"/>
  <c r="BK212"/>
  <c r="J159"/>
  <c r="J161"/>
  <c r="J155"/>
  <c r="BK186"/>
  <c r="J179"/>
  <c r="J149"/>
  <c i="5" r="BK143"/>
  <c r="BK201"/>
  <c i="2" r="J195"/>
  <c r="J572"/>
  <c r="BK495"/>
  <c r="J288"/>
  <c r="J34"/>
  <c i="4" r="J214"/>
  <c r="J229"/>
  <c r="BK177"/>
  <c r="BK126"/>
  <c r="BK142"/>
  <c r="J132"/>
  <c r="BK132"/>
  <c r="BK181"/>
  <c i="5" r="J137"/>
  <c r="BK184"/>
  <c i="6" r="BK139"/>
  <c r="BK175"/>
  <c r="BK228"/>
  <c r="BK241"/>
  <c r="BK134"/>
  <c i="7" r="BK127"/>
  <c i="2" r="J506"/>
  <c r="J590"/>
  <c r="J557"/>
  <c r="BK447"/>
  <c r="J356"/>
  <c r="BK149"/>
  <c r="BK143"/>
  <c r="BK529"/>
  <c r="J437"/>
  <c r="BK312"/>
  <c r="BK581"/>
  <c r="J347"/>
  <c r="J178"/>
  <c r="J384"/>
  <c r="J280"/>
  <c r="BK156"/>
  <c r="BK533"/>
  <c r="BK384"/>
  <c r="BK584"/>
  <c r="J464"/>
  <c r="J261"/>
  <c i="3" r="J254"/>
  <c r="BK212"/>
  <c r="BK241"/>
  <c r="BK245"/>
  <c r="J147"/>
  <c r="BK192"/>
  <c r="J168"/>
  <c r="BK179"/>
  <c r="BK153"/>
  <c r="J161"/>
  <c i="4" r="J237"/>
  <c r="J208"/>
  <c r="BK136"/>
  <c r="BK221"/>
  <c r="J163"/>
  <c r="BK216"/>
  <c r="BK190"/>
  <c r="BK169"/>
  <c r="J157"/>
  <c r="J192"/>
  <c r="J196"/>
  <c r="J130"/>
  <c r="BK198"/>
  <c i="5" r="BK178"/>
  <c r="BK195"/>
  <c i="6" r="BK300"/>
  <c r="J250"/>
  <c r="J164"/>
  <c r="BK256"/>
  <c r="J283"/>
  <c r="BK199"/>
  <c r="BK160"/>
  <c i="7" r="BK123"/>
  <c i="2" r="BK487"/>
  <c r="J163"/>
  <c r="BK557"/>
  <c r="J484"/>
  <c r="J394"/>
  <c r="J270"/>
  <c r="BK508"/>
  <c r="BK356"/>
  <c r="BK543"/>
  <c r="BK506"/>
  <c r="BK464"/>
  <c r="BK368"/>
  <c r="J246"/>
  <c r="BK138"/>
  <c r="BK361"/>
  <c r="BK340"/>
  <c r="BK234"/>
  <c r="J600"/>
  <c r="J373"/>
  <c r="J322"/>
  <c r="J234"/>
  <c r="BK163"/>
  <c r="J529"/>
  <c r="BK389"/>
  <c r="BK251"/>
  <c r="F36"/>
  <c i="6" r="J228"/>
  <c r="BK277"/>
  <c r="BK262"/>
  <c r="BK217"/>
  <c r="J277"/>
  <c r="J175"/>
  <c i="7" r="BK135"/>
  <c r="J125"/>
  <c i="2" r="J524"/>
  <c r="J143"/>
  <c r="BK536"/>
  <c r="J308"/>
  <c r="BK442"/>
  <c r="J336"/>
  <c r="BK521"/>
  <c r="J399"/>
  <c r="J421"/>
  <c i="3" r="J271"/>
  <c r="J137"/>
  <c r="J261"/>
  <c r="BK261"/>
  <c r="BK208"/>
  <c r="J132"/>
  <c r="BK161"/>
  <c r="J203"/>
  <c r="BK168"/>
  <c i="4" r="J233"/>
  <c r="BK239"/>
  <c r="J202"/>
  <c r="BK237"/>
  <c r="BK206"/>
  <c r="J219"/>
  <c r="BK196"/>
  <c r="BK149"/>
  <c r="J190"/>
  <c r="BK194"/>
  <c r="J126"/>
  <c r="BK157"/>
  <c r="J171"/>
  <c i="5" r="BK148"/>
  <c r="BK198"/>
  <c r="BK127"/>
  <c i="6" r="J199"/>
  <c r="BK245"/>
  <c r="BK214"/>
  <c r="BK268"/>
  <c r="BK185"/>
  <c i="7" r="J129"/>
  <c i="2" r="BK501"/>
  <c r="J560"/>
  <c r="BK540"/>
  <c r="BK373"/>
  <c r="J190"/>
  <c r="J404"/>
  <c r="J251"/>
  <c r="J512"/>
  <c r="J469"/>
  <c r="BK354"/>
  <c r="BK201"/>
  <c r="BK458"/>
  <c r="J303"/>
  <c r="BK166"/>
  <c r="J366"/>
  <c r="BK265"/>
  <c r="J584"/>
  <c r="BK469"/>
  <c r="BK261"/>
  <c r="J149"/>
  <c r="BK512"/>
  <c r="BK275"/>
  <c r="BK178"/>
  <c i="3" r="J223"/>
  <c r="J127"/>
  <c r="BK217"/>
  <c r="BK238"/>
  <c r="J177"/>
  <c r="BK137"/>
  <c r="BK177"/>
  <c i="5" r="J153"/>
  <c r="J201"/>
  <c r="BK153"/>
  <c i="6" r="J203"/>
  <c r="BK162"/>
  <c r="J274"/>
  <c r="BK224"/>
  <c r="J262"/>
  <c r="J221"/>
  <c i="7" r="BK129"/>
  <c i="3" l="1" r="BK176"/>
  <c r="J176"/>
  <c r="J99"/>
  <c r="R181"/>
  <c i="2" r="BK225"/>
  <c r="J225"/>
  <c r="J101"/>
  <c r="P457"/>
  <c r="BK539"/>
  <c r="J539"/>
  <c r="J113"/>
  <c i="4" r="R125"/>
  <c r="R124"/>
  <c r="T218"/>
  <c i="2" r="R189"/>
  <c r="P225"/>
  <c r="T457"/>
  <c r="BK500"/>
  <c r="J500"/>
  <c r="J110"/>
  <c r="P517"/>
  <c r="P580"/>
  <c i="3" r="BK181"/>
  <c r="J181"/>
  <c r="J100"/>
  <c r="T202"/>
  <c i="4" r="P183"/>
  <c r="BK236"/>
  <c r="BK235"/>
  <c r="J235"/>
  <c r="J102"/>
  <c i="5" r="T126"/>
  <c r="BK194"/>
  <c r="BK193"/>
  <c r="J193"/>
  <c r="J103"/>
  <c i="6" r="BK149"/>
  <c r="J149"/>
  <c r="J99"/>
  <c r="T193"/>
  <c i="2" r="R293"/>
  <c i="3" r="R227"/>
  <c r="R226"/>
  <c i="4" r="R146"/>
  <c r="P236"/>
  <c r="P235"/>
  <c i="6" r="P128"/>
  <c r="P174"/>
  <c r="P235"/>
  <c i="2" r="BK200"/>
  <c r="J200"/>
  <c r="J100"/>
  <c r="T200"/>
  <c r="R457"/>
  <c r="P539"/>
  <c i="3" r="BK227"/>
  <c r="J227"/>
  <c r="J104"/>
  <c i="4" r="T146"/>
  <c r="T236"/>
  <c r="T235"/>
  <c i="6" r="R149"/>
  <c r="P193"/>
  <c r="BK235"/>
  <c r="J235"/>
  <c r="J104"/>
  <c i="2" r="T137"/>
  <c r="P378"/>
  <c r="T489"/>
  <c r="T517"/>
  <c i="3" r="R126"/>
  <c r="P181"/>
  <c i="4" r="BK183"/>
  <c r="J183"/>
  <c r="J100"/>
  <c r="R236"/>
  <c r="R235"/>
  <c i="5" r="T194"/>
  <c r="T193"/>
  <c i="6" r="BK128"/>
  <c r="J128"/>
  <c r="J98"/>
  <c r="BK174"/>
  <c r="J174"/>
  <c r="J100"/>
  <c r="P213"/>
  <c i="2" r="BK293"/>
  <c r="J293"/>
  <c r="J102"/>
  <c r="P489"/>
  <c r="BK517"/>
  <c r="J517"/>
  <c r="J112"/>
  <c r="T580"/>
  <c i="3" r="BK126"/>
  <c r="J126"/>
  <c r="J98"/>
  <c r="T176"/>
  <c r="BK202"/>
  <c r="J202"/>
  <c r="J101"/>
  <c i="4" r="T183"/>
  <c i="5" r="BK126"/>
  <c r="T177"/>
  <c i="6" r="R128"/>
  <c r="R174"/>
  <c r="BK213"/>
  <c r="J213"/>
  <c r="J103"/>
  <c r="R213"/>
  <c i="2" r="T293"/>
  <c r="R539"/>
  <c i="4" r="P146"/>
  <c r="R218"/>
  <c i="5" r="R177"/>
  <c i="6" r="P149"/>
  <c r="BK193"/>
  <c r="J193"/>
  <c r="J101"/>
  <c r="R235"/>
  <c i="2" r="BK137"/>
  <c r="T225"/>
  <c i="3" r="T126"/>
  <c r="T125"/>
  <c r="T181"/>
  <c i="4" r="BK125"/>
  <c r="J125"/>
  <c r="J98"/>
  <c i="5" r="R194"/>
  <c r="R193"/>
  <c i="2" r="P137"/>
  <c r="R225"/>
  <c r="BK489"/>
  <c r="J489"/>
  <c r="J109"/>
  <c r="BK580"/>
  <c r="J580"/>
  <c r="J114"/>
  <c i="6" r="T128"/>
  <c r="T174"/>
  <c r="T235"/>
  <c i="2" r="P189"/>
  <c r="P200"/>
  <c r="R200"/>
  <c r="BK457"/>
  <c r="T539"/>
  <c i="3" r="R176"/>
  <c r="R202"/>
  <c i="4" r="T125"/>
  <c r="T124"/>
  <c r="T123"/>
  <c r="P218"/>
  <c i="2" r="T189"/>
  <c r="BK378"/>
  <c r="J378"/>
  <c r="J104"/>
  <c r="R500"/>
  <c r="R580"/>
  <c i="3" r="T227"/>
  <c r="T226"/>
  <c i="4" r="R183"/>
  <c i="5" r="P126"/>
  <c i="6" r="T149"/>
  <c r="R193"/>
  <c r="T213"/>
  <c i="2" r="P293"/>
  <c r="T500"/>
  <c i="3" r="P227"/>
  <c r="P226"/>
  <c i="4" r="BK146"/>
  <c r="J146"/>
  <c r="J99"/>
  <c r="BK218"/>
  <c r="J218"/>
  <c r="J101"/>
  <c i="5" r="R126"/>
  <c r="R125"/>
  <c r="R124"/>
  <c r="BK177"/>
  <c r="J177"/>
  <c r="J101"/>
  <c i="7" r="T122"/>
  <c r="T121"/>
  <c r="T120"/>
  <c i="2" r="R137"/>
  <c r="R378"/>
  <c r="R489"/>
  <c r="R517"/>
  <c i="5" r="P177"/>
  <c i="7" r="BK122"/>
  <c r="J122"/>
  <c r="J98"/>
  <c r="R122"/>
  <c r="R121"/>
  <c r="R120"/>
  <c i="3" r="P126"/>
  <c r="P125"/>
  <c r="P124"/>
  <c i="1" r="AU96"/>
  <c i="3" r="P176"/>
  <c r="P202"/>
  <c i="7" r="P122"/>
  <c r="P121"/>
  <c r="P120"/>
  <c i="1" r="AU100"/>
  <c i="2" r="BK189"/>
  <c r="J189"/>
  <c r="J99"/>
  <c r="T378"/>
  <c r="P500"/>
  <c i="4" r="P125"/>
  <c r="P124"/>
  <c r="P123"/>
  <c i="1" r="AU97"/>
  <c i="5" r="P194"/>
  <c r="P193"/>
  <c r="BK165"/>
  <c r="J165"/>
  <c r="J99"/>
  <c i="2" r="BK599"/>
  <c r="J599"/>
  <c r="J115"/>
  <c i="3" r="BK222"/>
  <c r="J222"/>
  <c r="J102"/>
  <c i="5" r="BK171"/>
  <c r="J171"/>
  <c r="J100"/>
  <c i="6" r="BK207"/>
  <c r="J207"/>
  <c r="J102"/>
  <c r="BK292"/>
  <c r="J292"/>
  <c r="J105"/>
  <c r="BK299"/>
  <c r="J299"/>
  <c r="J106"/>
  <c i="2" r="BK372"/>
  <c r="J372"/>
  <c r="J103"/>
  <c r="BK511"/>
  <c r="J511"/>
  <c r="J111"/>
  <c r="BK486"/>
  <c r="J486"/>
  <c r="J108"/>
  <c i="5" r="BK189"/>
  <c r="J189"/>
  <c r="J102"/>
  <c i="2" r="BK452"/>
  <c r="J452"/>
  <c r="J105"/>
  <c i="7" r="BK134"/>
  <c r="J134"/>
  <c r="J100"/>
  <c r="BK131"/>
  <c r="J131"/>
  <c r="J99"/>
  <c r="F92"/>
  <c r="J116"/>
  <c i="6" r="BK127"/>
  <c r="BK126"/>
  <c r="J126"/>
  <c r="J96"/>
  <c i="7" r="J89"/>
  <c r="J92"/>
  <c r="F116"/>
  <c r="BE123"/>
  <c r="BE127"/>
  <c r="BE132"/>
  <c r="BE125"/>
  <c r="E85"/>
  <c r="BE129"/>
  <c r="BE135"/>
  <c i="6" r="BE139"/>
  <c r="BE185"/>
  <c r="BE224"/>
  <c r="BE129"/>
  <c r="BE144"/>
  <c r="BE217"/>
  <c r="BE241"/>
  <c r="F91"/>
  <c r="J123"/>
  <c r="BE180"/>
  <c r="BE228"/>
  <c r="BE203"/>
  <c r="BE277"/>
  <c r="J120"/>
  <c r="BE150"/>
  <c r="BE160"/>
  <c r="F92"/>
  <c r="BE208"/>
  <c r="BE233"/>
  <c i="5" r="J194"/>
  <c r="J104"/>
  <c i="6" r="BE250"/>
  <c r="BE134"/>
  <c r="BE199"/>
  <c r="BE236"/>
  <c r="J91"/>
  <c r="BE164"/>
  <c r="BE162"/>
  <c r="BE194"/>
  <c r="BE214"/>
  <c r="BE245"/>
  <c i="5" r="J126"/>
  <c r="J98"/>
  <c i="6" r="E116"/>
  <c r="BE169"/>
  <c r="BE175"/>
  <c r="BE274"/>
  <c r="BE286"/>
  <c r="BE288"/>
  <c r="BE188"/>
  <c r="BE262"/>
  <c r="BE283"/>
  <c r="BE293"/>
  <c r="BE300"/>
  <c r="BE221"/>
  <c r="BE256"/>
  <c r="BE155"/>
  <c r="BE268"/>
  <c i="4" r="BK124"/>
  <c r="J124"/>
  <c r="J97"/>
  <c i="5" r="F92"/>
  <c r="F120"/>
  <c i="4" r="J236"/>
  <c r="J103"/>
  <c i="5" r="BE166"/>
  <c r="BE132"/>
  <c r="E114"/>
  <c r="J121"/>
  <c r="J118"/>
  <c r="BE137"/>
  <c r="BE201"/>
  <c r="BE198"/>
  <c r="BE148"/>
  <c r="BE153"/>
  <c r="BE172"/>
  <c r="BE184"/>
  <c r="BE127"/>
  <c r="BE143"/>
  <c r="J120"/>
  <c r="BE190"/>
  <c r="BE161"/>
  <c r="BE178"/>
  <c r="BE156"/>
  <c r="BE195"/>
  <c i="3" r="BK226"/>
  <c r="J226"/>
  <c r="J103"/>
  <c i="4" r="F92"/>
  <c i="3" r="BK125"/>
  <c r="J125"/>
  <c r="J97"/>
  <c i="4" r="J92"/>
  <c r="BE157"/>
  <c r="J119"/>
  <c r="BE138"/>
  <c r="BE179"/>
  <c r="F91"/>
  <c r="BE132"/>
  <c r="BE136"/>
  <c r="BE151"/>
  <c r="BE155"/>
  <c r="BE163"/>
  <c r="BE175"/>
  <c r="BE186"/>
  <c r="J117"/>
  <c r="BE134"/>
  <c r="BE173"/>
  <c r="BE188"/>
  <c r="E85"/>
  <c r="BE171"/>
  <c r="BE181"/>
  <c r="BE167"/>
  <c r="BE169"/>
  <c r="BE130"/>
  <c r="BE161"/>
  <c r="BE184"/>
  <c r="BE190"/>
  <c r="BE147"/>
  <c r="BE194"/>
  <c r="BE198"/>
  <c r="BE237"/>
  <c r="BE239"/>
  <c r="BE153"/>
  <c r="BE200"/>
  <c r="BE126"/>
  <c r="BE142"/>
  <c r="BE149"/>
  <c r="BE159"/>
  <c r="BE177"/>
  <c r="BE192"/>
  <c r="BE196"/>
  <c r="BE206"/>
  <c r="BE210"/>
  <c r="BE212"/>
  <c r="BE216"/>
  <c r="BE219"/>
  <c r="BE223"/>
  <c r="BE227"/>
  <c r="BE233"/>
  <c r="BE202"/>
  <c r="BE208"/>
  <c r="BE214"/>
  <c r="BE221"/>
  <c r="BE225"/>
  <c r="BE229"/>
  <c r="BE231"/>
  <c i="3" r="J91"/>
  <c r="BE132"/>
  <c r="BE197"/>
  <c r="BE161"/>
  <c r="BE171"/>
  <c r="BE165"/>
  <c i="2" r="J457"/>
  <c r="J107"/>
  <c i="3" r="BE192"/>
  <c r="J92"/>
  <c r="BE137"/>
  <c r="BE168"/>
  <c r="BE158"/>
  <c r="BE177"/>
  <c r="BE179"/>
  <c r="F120"/>
  <c r="BE142"/>
  <c i="2" r="J137"/>
  <c r="J98"/>
  <c i="3" r="E114"/>
  <c r="BE127"/>
  <c r="BE187"/>
  <c r="F92"/>
  <c r="BE203"/>
  <c r="BE153"/>
  <c r="BE238"/>
  <c r="J89"/>
  <c r="BE147"/>
  <c r="BE208"/>
  <c r="BE223"/>
  <c r="BE250"/>
  <c r="BE254"/>
  <c r="BE271"/>
  <c r="BE275"/>
  <c r="BE182"/>
  <c r="BE217"/>
  <c r="BE233"/>
  <c r="BE245"/>
  <c r="BE257"/>
  <c r="BE266"/>
  <c r="BE212"/>
  <c r="BE228"/>
  <c r="BE241"/>
  <c r="BE261"/>
  <c i="2" r="E85"/>
  <c r="J132"/>
  <c r="BE163"/>
  <c r="BE190"/>
  <c r="BE212"/>
  <c r="BE216"/>
  <c r="BE226"/>
  <c r="BE256"/>
  <c r="BE270"/>
  <c r="BE280"/>
  <c r="BE299"/>
  <c r="BE379"/>
  <c r="BE389"/>
  <c r="BE394"/>
  <c r="BE426"/>
  <c r="BE469"/>
  <c r="BE501"/>
  <c r="BE557"/>
  <c r="BE563"/>
  <c r="BE569"/>
  <c r="BE572"/>
  <c i="1" r="BA95"/>
  <c i="2" r="J91"/>
  <c r="F131"/>
  <c r="BE166"/>
  <c r="BE170"/>
  <c r="BE181"/>
  <c r="BE184"/>
  <c r="BE303"/>
  <c r="BE308"/>
  <c r="BE312"/>
  <c r="BE317"/>
  <c r="BE326"/>
  <c r="BE331"/>
  <c r="BE336"/>
  <c r="BE361"/>
  <c r="BE366"/>
  <c r="BE368"/>
  <c r="BE414"/>
  <c r="BE490"/>
  <c r="BE508"/>
  <c r="BE529"/>
  <c r="BE536"/>
  <c r="BE546"/>
  <c r="J89"/>
  <c r="BE195"/>
  <c r="BE261"/>
  <c r="BE294"/>
  <c r="BE409"/>
  <c r="BE431"/>
  <c r="BE437"/>
  <c r="BE464"/>
  <c r="BE156"/>
  <c r="BE231"/>
  <c r="BE239"/>
  <c r="BE288"/>
  <c r="BE356"/>
  <c r="BE370"/>
  <c r="BE399"/>
  <c r="BE506"/>
  <c r="BE512"/>
  <c r="BE524"/>
  <c r="BE600"/>
  <c i="1" r="BC95"/>
  <c i="2" r="BE143"/>
  <c r="BE149"/>
  <c r="BE178"/>
  <c r="BE221"/>
  <c r="BE234"/>
  <c r="BE265"/>
  <c r="BE275"/>
  <c r="BE283"/>
  <c r="BE322"/>
  <c r="BE340"/>
  <c r="BE344"/>
  <c r="BE373"/>
  <c r="BE404"/>
  <c r="BE442"/>
  <c r="BE458"/>
  <c r="BE479"/>
  <c r="BE484"/>
  <c r="BE487"/>
  <c r="BE495"/>
  <c r="BE521"/>
  <c r="BE533"/>
  <c r="BE549"/>
  <c r="BE584"/>
  <c i="1" r="AW95"/>
  <c i="2" r="BE246"/>
  <c r="BE347"/>
  <c r="BE351"/>
  <c r="BE354"/>
  <c r="BE384"/>
  <c r="BE447"/>
  <c r="BE453"/>
  <c r="BE474"/>
  <c r="BE518"/>
  <c r="BE575"/>
  <c r="BE138"/>
  <c r="BE207"/>
  <c r="BE251"/>
  <c r="BE540"/>
  <c r="BE543"/>
  <c r="BE552"/>
  <c r="BE560"/>
  <c r="F92"/>
  <c r="BE201"/>
  <c r="BE421"/>
  <c r="BE581"/>
  <c i="1" r="BB95"/>
  <c i="2" r="BE587"/>
  <c r="BE590"/>
  <c i="1" r="BD95"/>
  <c i="4" r="F35"/>
  <c i="1" r="BB97"/>
  <c i="7" r="F35"/>
  <c i="1" r="BB100"/>
  <c i="4" r="J34"/>
  <c i="1" r="AW97"/>
  <c i="7" r="F37"/>
  <c i="1" r="BD100"/>
  <c i="3" r="F36"/>
  <c i="1" r="BC96"/>
  <c i="6" r="F37"/>
  <c i="1" r="BD99"/>
  <c i="6" r="F34"/>
  <c i="1" r="BA99"/>
  <c i="4" r="F34"/>
  <c i="1" r="BA97"/>
  <c i="7" r="J34"/>
  <c i="1" r="AW100"/>
  <c i="4" r="F37"/>
  <c i="1" r="BD97"/>
  <c i="5" r="F35"/>
  <c i="1" r="BB98"/>
  <c i="4" r="F36"/>
  <c i="1" r="BC97"/>
  <c i="7" r="F36"/>
  <c i="1" r="BC100"/>
  <c i="5" r="F34"/>
  <c i="1" r="BA98"/>
  <c i="5" r="F36"/>
  <c i="1" r="BC98"/>
  <c i="5" r="F37"/>
  <c i="1" r="BD98"/>
  <c i="6" r="F35"/>
  <c i="1" r="BB99"/>
  <c i="5" r="J34"/>
  <c i="1" r="AW98"/>
  <c i="6" r="J34"/>
  <c i="1" r="AW99"/>
  <c i="3" r="F37"/>
  <c i="1" r="BD96"/>
  <c i="3" r="F34"/>
  <c i="1" r="BA96"/>
  <c i="6" r="F36"/>
  <c i="1" r="BC99"/>
  <c i="3" r="J34"/>
  <c i="1" r="AW96"/>
  <c i="3" r="F35"/>
  <c i="1" r="BB96"/>
  <c i="7" r="F34"/>
  <c i="1" r="BA100"/>
  <c i="2" l="1" r="BK456"/>
  <c r="J456"/>
  <c r="J106"/>
  <c r="R136"/>
  <c r="BK136"/>
  <c r="J136"/>
  <c r="J97"/>
  <c r="R456"/>
  <c i="5" r="P125"/>
  <c r="P124"/>
  <c i="1" r="AU98"/>
  <c i="2" r="P136"/>
  <c i="5" r="BK125"/>
  <c r="J125"/>
  <c r="J97"/>
  <c i="2" r="T456"/>
  <c i="3" r="T124"/>
  <c i="6" r="R127"/>
  <c r="R126"/>
  <c r="T127"/>
  <c r="T126"/>
  <c i="4" r="R123"/>
  <c i="5" r="T125"/>
  <c r="T124"/>
  <c i="2" r="P456"/>
  <c i="3" r="R125"/>
  <c r="R124"/>
  <c i="2" r="T136"/>
  <c r="T135"/>
  <c i="6" r="P127"/>
  <c r="P126"/>
  <c i="1" r="AU99"/>
  <c i="7" r="BK121"/>
  <c r="BK120"/>
  <c r="J120"/>
  <c r="J96"/>
  <c i="6" r="J127"/>
  <c r="J97"/>
  <c i="4" r="BK123"/>
  <c r="J123"/>
  <c i="3" r="BK124"/>
  <c r="J124"/>
  <c r="J96"/>
  <c i="4" r="J33"/>
  <c i="1" r="AV97"/>
  <c r="AT97"/>
  <c i="3" r="J33"/>
  <c i="1" r="AV96"/>
  <c r="AT96"/>
  <c r="BA94"/>
  <c r="AW94"/>
  <c r="AK30"/>
  <c i="3" r="F33"/>
  <c i="1" r="AZ96"/>
  <c i="7" r="F33"/>
  <c i="1" r="AZ100"/>
  <c i="2" r="F33"/>
  <c i="1" r="AZ95"/>
  <c i="2" r="J33"/>
  <c i="1" r="AV95"/>
  <c r="AT95"/>
  <c i="4" r="J30"/>
  <c i="1" r="AG97"/>
  <c i="5" r="F33"/>
  <c i="1" r="AZ98"/>
  <c i="4" r="F33"/>
  <c i="1" r="AZ97"/>
  <c i="5" r="J33"/>
  <c i="1" r="AV98"/>
  <c r="AT98"/>
  <c r="BB94"/>
  <c r="AX94"/>
  <c i="6" r="F33"/>
  <c i="1" r="AZ99"/>
  <c i="6" r="J33"/>
  <c i="1" r="AV99"/>
  <c r="AT99"/>
  <c i="6" r="J30"/>
  <c i="1" r="AG99"/>
  <c i="7" r="J33"/>
  <c i="1" r="AV100"/>
  <c r="AT100"/>
  <c r="BD94"/>
  <c r="W33"/>
  <c r="BC94"/>
  <c r="AY94"/>
  <c i="2" l="1" r="R135"/>
  <c r="P135"/>
  <c i="1" r="AU95"/>
  <c i="2" r="BK135"/>
  <c r="J135"/>
  <c i="5" r="BK124"/>
  <c r="J124"/>
  <c r="J96"/>
  <c i="7" r="J121"/>
  <c r="J97"/>
  <c i="1" r="AN99"/>
  <c i="6" r="J39"/>
  <c i="1" r="AN97"/>
  <c i="4" r="J96"/>
  <c r="J39"/>
  <c i="1" r="AU94"/>
  <c i="3" r="J30"/>
  <c i="1" r="AG96"/>
  <c r="AZ94"/>
  <c r="AV94"/>
  <c r="AK29"/>
  <c r="W31"/>
  <c i="7" r="J30"/>
  <c i="1" r="AG100"/>
  <c i="2" r="J30"/>
  <c i="1" r="AG95"/>
  <c r="W30"/>
  <c r="W32"/>
  <c i="7" l="1" r="J39"/>
  <c i="2" r="J39"/>
  <c r="J96"/>
  <c i="3" r="J39"/>
  <c i="1" r="AN96"/>
  <c r="AN95"/>
  <c r="AN100"/>
  <c i="5" r="J30"/>
  <c i="1" r="AG98"/>
  <c r="AN98"/>
  <c r="W29"/>
  <c r="AT94"/>
  <c i="5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<sst xmlns="http://schemas.openxmlformats.org/spreadsheetml/2006/main">
  <si>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</si>
  <si>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</si>
  <si>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</si>
  <si>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</si>
  <si>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</si>
  <si>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{2f28a7c5-0d5b-4506-b6ce-218ff78d1d7c}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</si>
  <si>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</si>
  <si>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</si>
  <si>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</si>
  <si>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</si>
  <si>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</si>
  <si>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</si>
  <si>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</si>
  <si>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</si>
  <si>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IMPORT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</si>
  <si>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</si>
  <si>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</si>
  <si>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Předměřice nad Labem - Stavědlo I. - napojení vody a kanalizace</t>
  </si>
  <si>
    <t>KSO:</t>
  </si>
  <si>
    <t>CC-CZ:</t>
  </si>
  <si>
    <t>Místo:</t>
  </si>
  <si>
    <t xml:space="preserve"> </t>
  </si>
  <si>
    <t>Datum:</t>
  </si>
  <si>
    <t>15. 5. 2023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</si>
  <si>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</si>
  <si>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</si>
  <si>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</si>
  <si>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</si>
  <si>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</si>
  <si>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</si>
  <si>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</si>
  <si>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</si>
  <si>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</si>
  <si>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</si>
  <si>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</si>
  <si>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</si>
  <si>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</si>
  <si>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</si>
  <si>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</si>
  <si>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</si>
  <si>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</si>
  <si>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</si>
  <si>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</si>
  <si>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</si>
  <si>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</si>
  <si>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</si>
  <si>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</si>
  <si>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</si>
  <si>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</si>
  <si>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</si>
  <si>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</si>
  <si>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</si>
  <si>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</si>
  <si>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</si>
  <si>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</si>
  <si>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</si>
  <si>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</si>
  <si>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</si>
  <si>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</si>
  <si>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</si>
  <si>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</si>
  <si>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</si>
  <si>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</si>
  <si>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</si>
  <si>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</si>
  <si>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</si>
  <si>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</si>
  <si>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</si>
  <si>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</si>
  <si>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</si>
  <si>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</si>
  <si>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</si>
  <si>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</si>
  <si>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</si>
  <si>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</si>
  <si>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</si>
  <si>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</si>
  <si>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1.1.a</t>
  </si>
  <si>
    <t>Stavební část - s...</t>
  </si>
  <si>
    <t>STA</t>
  </si>
  <si>
    <t>1</t>
  </si>
  <si>
    <t>{f2a505f7-6a5c-4511-8392-95ba03d10e8a}</t>
  </si>
  <si>
    <t>2</t>
  </si>
  <si>
    <t>1.1.b</t>
  </si>
  <si>
    <t>Stavební část - n...</t>
  </si>
  <si>
    <t>{d3caa266-7aff-4bc4-ad30-fce856642859}</t>
  </si>
  <si>
    <t>1.2.</t>
  </si>
  <si>
    <t>Zdravotně-technick...</t>
  </si>
  <si>
    <t>{ccb8fd1c-00c0-4378-9aec-fbf4f539a945}</t>
  </si>
  <si>
    <t>2.1</t>
  </si>
  <si>
    <t>Stavební část</t>
  </si>
  <si>
    <t>{ba86cbd0-3c5c-48ed-baf8-b81cabd328c1}</t>
  </si>
  <si>
    <t>3.1</t>
  </si>
  <si>
    <t>{c65cd9f9-1962-4acb-8efc-c61c46983e67}</t>
  </si>
  <si>
    <t>VRN</t>
  </si>
  <si>
    <t>Vedlejší a ostatní ...</t>
  </si>
  <si>
    <t>{3bd28131-4518-4926-880e-c3e4fae65812}</t>
  </si>
  <si>
    <t>KRYCÍ LIST SOUPISU PRACÍ</t>
  </si>
  <si>
    <t>Objekt:</t>
  </si>
  <si>
    <t>1.1.a - Stavební část - s...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</si>
  <si>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</si>
  <si>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</si>
  <si>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</si>
  <si>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</si>
  <si>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</si>
  <si>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</si>
  <si>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</si>
  <si>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</si>
  <si>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</si>
  <si>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</si>
  <si>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</si>
  <si>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94 - Lešení a stavební výtahy</t>
  </si>
  <si>
    <t xml:space="preserve">    96 - Bourání konstrukcí</t>
  </si>
  <si>
    <t xml:space="preserve">    99 - Přesun hmot</t>
  </si>
  <si>
    <t>PSV - Práce a dodávky PSV</t>
  </si>
  <si>
    <t xml:space="preserve">    721B - Zdravotechnika - bourání</t>
  </si>
  <si>
    <t xml:space="preserve">    741 - Elektroinstalace - silnoproud</t>
  </si>
  <si>
    <t xml:space="preserve">    762B - Konstrukce tesařské - bourání</t>
  </si>
  <si>
    <t xml:space="preserve">    767 - Konstrukce zámečnické</t>
  </si>
  <si>
    <t xml:space="preserve">    767B - Konstrukce zámečnické - bourání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</si>
  <si>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</si>
  <si>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</si>
  <si>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</si>
  <si>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</si>
  <si>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</si>
  <si>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</si>
  <si>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</si>
  <si>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</si>
  <si>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</si>
  <si>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</si>
  <si>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</si>
  <si>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</si>
  <si>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</si>
  <si>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</si>
  <si>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</si>
  <si>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</si>
  <si>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</si>
  <si>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</si>
  <si>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</si>
  <si>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</si>
  <si>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</si>
  <si>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</si>
  <si>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</si>
  <si>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strojně při souvislé ploše do 100 m2, tl. vrstvy do 200 mm</t>
  </si>
  <si>
    <t>m2</t>
  </si>
  <si>
    <t>CS ÚRS 2023 01</t>
  </si>
  <si>
    <t>4</t>
  </si>
  <si>
    <t>PP</t>
  </si>
  <si>
    <t>Online PSC</t>
  </si>
  <si>
    <t>https://podminky.urs.cz/item/CS_URS_2023_01/121151103</t>
  </si>
  <si>
    <t>VV</t>
  </si>
  <si>
    <t xml:space="preserve">"skrývka ornice v místě nových zpevněných ploch, nového žlabu a výkopů pro kanalizaci" 4,8*8,3+2,6*1,7+(6,8+5,6)/2*1,5+6,7+1,0   </t>
  </si>
  <si>
    <t>Součet</t>
  </si>
  <si>
    <t>132212122</t>
  </si>
  <si>
    <t>Hloubení zapažených rýh šířky do 800 mm ručně s urovnáním dna do předepsaného profilu a spádu v hornině třídy těžitelnosti I skupiny 3 nesoudržných</t>
  </si>
  <si>
    <t>m3</t>
  </si>
  <si>
    <t>https://podminky.urs.cz/item/CS_URS_2023_01/132212122</t>
  </si>
  <si>
    <t>"Předpokládaná práce a její rozsah !"</t>
  </si>
  <si>
    <t xml:space="preserve">"stávající septik - výkopy okolo ubourávaného zdiva"    (3,1+2,1)*2*0,5*0,6</t>
  </si>
  <si>
    <t>3</t>
  </si>
  <si>
    <t>174151101</t>
  </si>
  <si>
    <t>Zásyp sypaninou z jakékoliv horniny strojně s uložením výkopku ve vrstvách se zhutněním jam, šachet, rýh nebo kolem objektů v těchto vykopávkách</t>
  </si>
  <si>
    <t>6</t>
  </si>
  <si>
    <t>https://podminky.urs.cz/item/CS_URS_2023_01/174151101</t>
  </si>
  <si>
    <t>"Předpokládaný rozsah práce !"</t>
  </si>
  <si>
    <t>"zpětné zásypy ze stavební sutí a z vhodné vytěžené zeminy :"</t>
  </si>
  <si>
    <t xml:space="preserve">"zasypání stávajícího septiku a výkopů okolo ubourávaného zdiva"    1,6*1,6*1,6+3,1*3,1*0,6</t>
  </si>
  <si>
    <t>181351003</t>
  </si>
  <si>
    <t>Rozprostření a urovnání ornice v rovině nebo ve svahu sklonu do 1:5 strojně při souvislé ploše do 100 m2, tl. vrstvy do 200 mm</t>
  </si>
  <si>
    <t>8</t>
  </si>
  <si>
    <t>https://podminky.urs.cz/item/CS_URS_2023_01/181351003</t>
  </si>
  <si>
    <t>"zpětné rozprostření ornice :"</t>
  </si>
  <si>
    <t xml:space="preserve">"plocha dle skrývky"    61,26</t>
  </si>
  <si>
    <t xml:space="preserve">"odpočet - nové zpevněné plochy a žlabovky"    -(4,0*5,41+0,5*(0,8+0,5)+2,08*1,23+7,0*0,5)</t>
  </si>
  <si>
    <t>5</t>
  </si>
  <si>
    <t>181411131</t>
  </si>
  <si>
    <t>Založení trávníku na půdě předem připravené plochy do 1000 m2 výsevem včetně utažení parkového v rovině nebo na svahu do 1:5</t>
  </si>
  <si>
    <t>10</t>
  </si>
  <si>
    <t>https://podminky.urs.cz/item/CS_URS_2023_01/181411131</t>
  </si>
  <si>
    <t>M</t>
  </si>
  <si>
    <t>005724100</t>
  </si>
  <si>
    <t>osivo směs travní parková</t>
  </si>
  <si>
    <t>kg</t>
  </si>
  <si>
    <t>12</t>
  </si>
  <si>
    <t>92,912*0,035</t>
  </si>
  <si>
    <t>7</t>
  </si>
  <si>
    <t>181951112</t>
  </si>
  <si>
    <t>Úprava pláně vyrovnáním výškových rozdílů strojně v hornině třídy těžitelnosti I, skupiny 1 až 3 se zhutněním</t>
  </si>
  <si>
    <t>14</t>
  </si>
  <si>
    <t>https://podminky.urs.cz/item/CS_URS_2023_01/181951112</t>
  </si>
  <si>
    <t xml:space="preserve">"nový chodník ze zámkové dlažby"   2,2*1,35</t>
  </si>
  <si>
    <t xml:space="preserve">"nový okapový chodník"   (6,4+0,5)*0,5</t>
  </si>
  <si>
    <t xml:space="preserve">"nové ŽB žlabovky uložené do betonového lože"   3,2*0,5</t>
  </si>
  <si>
    <t xml:space="preserve">"nové ŽB žlabovky uložené s mezerami do do štěrkového lože"   3,8*0,5</t>
  </si>
  <si>
    <t>183403153</t>
  </si>
  <si>
    <t>Obdělání půdy hrabáním v rovině nebo na svahu do 1:5</t>
  </si>
  <si>
    <t>16</t>
  </si>
  <si>
    <t>https://podminky.urs.cz/item/CS_URS_2023_01/183403153</t>
  </si>
  <si>
    <t>9</t>
  </si>
  <si>
    <t>183403161</t>
  </si>
  <si>
    <t>Obdělání půdy válením v rovině nebo na svahu do 1:5</t>
  </si>
  <si>
    <t>18</t>
  </si>
  <si>
    <t>https://podminky.urs.cz/item/CS_URS_2023_01/183403161</t>
  </si>
  <si>
    <t>185804312</t>
  </si>
  <si>
    <t>Zalití rostlin vodou plochy záhonů jednotlivě přes 20 m2</t>
  </si>
  <si>
    <t>20</t>
  </si>
  <si>
    <t>https://podminky.urs.cz/item/CS_URS_2023_01/185804312</t>
  </si>
  <si>
    <t xml:space="preserve">"předpokládaný rozsah - 10x 3l/m2"   10*0,003*32,912</t>
  </si>
  <si>
    <t>Svislé a kompletní konstrukce</t>
  </si>
  <si>
    <t>11</t>
  </si>
  <si>
    <t>310236241</t>
  </si>
  <si>
    <t>Zazdívka otvorů ve zdivu nadzákladovém cihlami pálenými plochy přes 0,0225 m2 do 0,09 m2, ve zdi tl. do 300 mm</t>
  </si>
  <si>
    <t>kus</t>
  </si>
  <si>
    <t>22</t>
  </si>
  <si>
    <t>https://podminky.urs.cz/item/CS_URS_2023_01/310236241</t>
  </si>
  <si>
    <t xml:space="preserve">"002 - dmtž stáv. dřevěného mezistropu - zazdění kapes po vybourání stáv. trámů"   2*2</t>
  </si>
  <si>
    <t>310238211</t>
  </si>
  <si>
    <t>Zazdívka otvorů ve zdivu nadzákladovém cihlami pálenými plochy přes 0,25 m2 do 1 m2 na maltu vápenocementovou</t>
  </si>
  <si>
    <t>24</t>
  </si>
  <si>
    <t>https://podminky.urs.cz/item/CS_URS_2023_01/310238211</t>
  </si>
  <si>
    <t xml:space="preserve">"002 - dozdívka stávajícícho otvoru 600x1100mm"    0,6*1,1*0,235</t>
  </si>
  <si>
    <t>Komunikace pozemní</t>
  </si>
  <si>
    <t>13</t>
  </si>
  <si>
    <t>564750001</t>
  </si>
  <si>
    <t>Podklad nebo kryt z kameniva hrubého drceného vel. 8-16 mm s rozprostřením a zhutněním plochy jednotlivě do 100 m2, po zhutnění tl. 150 mm</t>
  </si>
  <si>
    <t>26</t>
  </si>
  <si>
    <t>https://podminky.urs.cz/item/CS_URS_2023_01/564750001</t>
  </si>
  <si>
    <t xml:space="preserve">"nový chodník ze zámkové dlažby"   2,0*1,15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</si>
  <si>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</si>
  <si>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</si>
  <si>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28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</si>
  <si>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</si>
  <si>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https://podminky.urs.cz/item/CS_URS_2023_01/596211110</t>
  </si>
  <si>
    <t>59245018</t>
  </si>
  <si>
    <t>dlažba tvar obdélník betonová 200x100x60mm přírodní</t>
  </si>
  <si>
    <t>30</t>
  </si>
  <si>
    <t>2,3*1,03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</si>
  <si>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</si>
  <si>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</si>
  <si>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32</t>
  </si>
  <si>
    <t>https://podminky.urs.cz/item/CS_URS_2023_01/596811220</t>
  </si>
  <si>
    <t>17</t>
  </si>
  <si>
    <t>59245601</t>
  </si>
  <si>
    <t>dlažba desková betonová tl 50mm přírodní</t>
  </si>
  <si>
    <t>34</t>
  </si>
  <si>
    <t>3,45*1,03</t>
  </si>
  <si>
    <t>Úpravy povrchů, podlahy a osazování výplní</t>
  </si>
  <si>
    <t>611325422</t>
  </si>
  <si>
    <t>Oprava vápenocementové omítky vnitřních ploch štukové dvouvrstvé, tloušťky do 20 mm a tloušťky štuku do 3 mm stropů, v rozsahu opravované plochy přes 10 do 30%</t>
  </si>
  <si>
    <t>36</t>
  </si>
  <si>
    <t>https://podminky.urs.cz/item/CS_URS_2023_01/611325422</t>
  </si>
  <si>
    <t xml:space="preserve">"103"   0,85</t>
  </si>
  <si>
    <t>19</t>
  </si>
  <si>
    <t>612131101</t>
  </si>
  <si>
    <t>Podkladní a spojovací vrstva vnitřních omítaných ploch cementový postřik nanášený ručně celoplošně stěn</t>
  </si>
  <si>
    <t>38</t>
  </si>
  <si>
    <t>https://podminky.urs.cz/item/CS_URS_2023_01/612131101</t>
  </si>
  <si>
    <t>612325223</t>
  </si>
  <si>
    <t>Vápenocementová omítka jednotlivých malých ploch štuková na stěnách, plochy jednotlivě přes 0,25 do 1 m2</t>
  </si>
  <si>
    <t>40</t>
  </si>
  <si>
    <t>https://podminky.urs.cz/item/CS_URS_2023_01/612325223</t>
  </si>
  <si>
    <t xml:space="preserve">"002 - dozdívka stávajícícho otvoru 600x1100mm - doplnění omítky"   1</t>
  </si>
  <si>
    <t>612325422</t>
  </si>
  <si>
    <t>Oprava vápenocementové omítky vnitřních ploch štukové dvouvrstvé, tloušťky do 20 mm a tloušťky štuku do 3 mm stěn, v rozsahu opravované plochy přes 10 do 30%</t>
  </si>
  <si>
    <t>42</t>
  </si>
  <si>
    <t>https://podminky.urs.cz/item/CS_URS_2023_01/612325422</t>
  </si>
  <si>
    <t xml:space="preserve">"001"   (3,43+3,24)*2*3,43-0,87*1,99-0,8*1,99+0,35*(1,22+2*2,1)</t>
  </si>
  <si>
    <t xml:space="preserve">"002"   (1,82+1,1)*2*3,43-0,8*1,99-0,68*1,3+0,3*(0,9+2*2,1)+0,3*(0,68+2*1,3)</t>
  </si>
  <si>
    <t xml:space="preserve">"103"   (0,78+1,08)*2*2,35-0,59*0,77-0,6*1,97+0,35*(0,59+2*0,77)</t>
  </si>
  <si>
    <t>612331121</t>
  </si>
  <si>
    <t>Omítka cementová vnitřních ploch nanášená ručně jednovrstvá, tloušťky do 10 mm hladká svislých konstrukcí stěn</t>
  </si>
  <si>
    <t>44</t>
  </si>
  <si>
    <t>https://podminky.urs.cz/item/CS_URS_2023_01/612331121</t>
  </si>
  <si>
    <t xml:space="preserve">"101 - omítka pod nové keramické obklady"   (0,54+2*0,4)*1,5</t>
  </si>
  <si>
    <t>23</t>
  </si>
  <si>
    <t>612331191</t>
  </si>
  <si>
    <t>Omítka cementová vnitřních ploch nanášená ručně Příplatek k cenám za každých dalších i započatých 5 mm tloušťky omítky přes 10 mm stěn</t>
  </si>
  <si>
    <t>46</t>
  </si>
  <si>
    <t>https://podminky.urs.cz/item/CS_URS_2023_01/612331191</t>
  </si>
  <si>
    <t xml:space="preserve">"uvažovaná tl. 25mm"   2,01*((25-10)/5)</t>
  </si>
  <si>
    <t>619995001</t>
  </si>
  <si>
    <t>Začištění omítek (s dodáním hmot) kolem oken, dveří, podlah, obkladů apod.</t>
  </si>
  <si>
    <t>m</t>
  </si>
  <si>
    <t>48</t>
  </si>
  <si>
    <t>https://podminky.urs.cz/item/CS_URS_2023_01/619995001</t>
  </si>
  <si>
    <t xml:space="preserve">"101 - začištění u nových keramických obkladů"   (0,54+2*0,4)+2*1,5</t>
  </si>
  <si>
    <t>25</t>
  </si>
  <si>
    <t>622325222x</t>
  </si>
  <si>
    <t>Vnější vápenocementová omítka jednotlivých malých ploch štuková na stěnách, plochy jednotlivě přes 0,09 do 0,25 m2</t>
  </si>
  <si>
    <t>50</t>
  </si>
  <si>
    <t xml:space="preserve">"002 - otvor 200x300mm pro novou větrací mřížku - začištění vnější omítky"   1</t>
  </si>
  <si>
    <t>631311135</t>
  </si>
  <si>
    <t>Mazanina z betonu prostého bez zvýšených nároků na prostředí tl. přes 120 do 240 mm tř. C 20/25</t>
  </si>
  <si>
    <t>52</t>
  </si>
  <si>
    <t>https://podminky.urs.cz/item/CS_URS_2023_01/631311135</t>
  </si>
  <si>
    <t xml:space="preserve">"001 - nový základ technologie čištění vody "    (0,6*2,74-0,6*0,54/2)*0,15</t>
  </si>
  <si>
    <t>27</t>
  </si>
  <si>
    <t>631319175</t>
  </si>
  <si>
    <t>Příplatek k cenám mazanin za stržení povrchu spodní vrstvy mazaniny latí před vložením výztuže nebo pletiva pro tl. obou vrstev mazaniny přes 120 do 240 mm</t>
  </si>
  <si>
    <t>54</t>
  </si>
  <si>
    <t>https://podminky.urs.cz/item/CS_URS_2023_01/631319175</t>
  </si>
  <si>
    <t>631351101</t>
  </si>
  <si>
    <t>Bednění v podlahách rýh a hran zřízení</t>
  </si>
  <si>
    <t>56</t>
  </si>
  <si>
    <t>https://podminky.urs.cz/item/CS_URS_2023_01/631351101</t>
  </si>
  <si>
    <t xml:space="preserve">"001 - nový základ technologie čištění vody "    (2,2+0,9)*0,15</t>
  </si>
  <si>
    <t>29</t>
  </si>
  <si>
    <t>631351102</t>
  </si>
  <si>
    <t>Bednění v podlahách rýh a hran odstranění</t>
  </si>
  <si>
    <t>58</t>
  </si>
  <si>
    <t>https://podminky.urs.cz/item/CS_URS_2023_01/631351102</t>
  </si>
  <si>
    <t>631361821</t>
  </si>
  <si>
    <t>Výztuž mazanin 10 505 (R) nebo BSt 500</t>
  </si>
  <si>
    <t>t</t>
  </si>
  <si>
    <t>60</t>
  </si>
  <si>
    <t>https://podminky.urs.cz/item/CS_URS_2023_01/631361821</t>
  </si>
  <si>
    <t xml:space="preserve">"001 - nový základ technologie čištění vody - kotvení do stáv. podlahy - kotevní trny z R12 pro chem. kotvy"    10*0,4*0,00089*1,10</t>
  </si>
  <si>
    <t>31</t>
  </si>
  <si>
    <t>631362021</t>
  </si>
  <si>
    <t>Výztuž mazanin ze svařovaných sítí z drátů typu KARI</t>
  </si>
  <si>
    <t>62</t>
  </si>
  <si>
    <t>https://podminky.urs.cz/item/CS_URS_2023_01/631362021</t>
  </si>
  <si>
    <t xml:space="preserve">"001 - nový základ technologie čištění vody - sítě 6/100/100"    (0,6*2,74-0,6*0,54/2)*0,0045*1,30</t>
  </si>
  <si>
    <t>Ostatní konstrukce a práce, bourání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</si>
  <si>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</si>
  <si>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</si>
  <si>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64</t>
  </si>
  <si>
    <t>https://podminky.urs.cz/item/CS_URS_2023_01/916231213</t>
  </si>
  <si>
    <t xml:space="preserve">"nový chodník ze zámkové dlažby¨- obrubníky"   2,08+1,23</t>
  </si>
  <si>
    <t>33</t>
  </si>
  <si>
    <t>59217016</t>
  </si>
  <si>
    <t>obrubník betonový chodníkový 1000x80x250mm</t>
  </si>
  <si>
    <t>66</t>
  </si>
  <si>
    <t>3,31*1,05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</si>
  <si>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</si>
  <si>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</si>
  <si>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68</t>
  </si>
  <si>
    <t>https://podminky.urs.cz/item/CS_URS_2023_01/935111111</t>
  </si>
  <si>
    <t xml:space="preserve">"nové ŽB žlabovky uložené s mezerami do do štěrkového lože"   3,8</t>
  </si>
  <si>
    <t>35</t>
  </si>
  <si>
    <t>59227054</t>
  </si>
  <si>
    <t>žlabovka příkopová betonová 500x500x130mm</t>
  </si>
  <si>
    <t>70</t>
  </si>
  <si>
    <t>3,8*1,05</t>
  </si>
  <si>
    <t>935111911</t>
  </si>
  <si>
    <t>Osazení betonového příkopového žlabu s vyplněním a zatřením spár cementovou maltou Příplatek k cenám za každých dalších i započatých 10 mm tloušťky lože přes 100 mm</t>
  </si>
  <si>
    <t>72</t>
  </si>
  <si>
    <t>https://podminky.urs.cz/item/CS_URS_2023_01/935111911</t>
  </si>
  <si>
    <t>3,800*0,5*(15-10)</t>
  </si>
  <si>
    <t>37</t>
  </si>
  <si>
    <t>935112111</t>
  </si>
  <si>
    <t>Osazení betonového příkopového žlabu s vyplněním a zatřením spár cementovou maltou s ložem tl. 100 mm z betonu prostého z betonových příkopových tvárnic šířky do 500 mm</t>
  </si>
  <si>
    <t>74</t>
  </si>
  <si>
    <t>https://podminky.urs.cz/item/CS_URS_2023_01/935112111</t>
  </si>
  <si>
    <t xml:space="preserve">"nové ŽB žlabovky uložené do betonového lože"   3,2</t>
  </si>
  <si>
    <t>76</t>
  </si>
  <si>
    <t>3,2*1,05</t>
  </si>
  <si>
    <t>39</t>
  </si>
  <si>
    <t>935112911</t>
  </si>
  <si>
    <t>78</t>
  </si>
  <si>
    <t>https://podminky.urs.cz/item/CS_URS_2023_01/935112911</t>
  </si>
  <si>
    <t>3,200*0,5*(15-10)</t>
  </si>
  <si>
    <t>953941411</t>
  </si>
  <si>
    <t>Osazení drobných kovových výrobků bez jejich dodání s vysekáním kapes pro upevňovací prvky se zazděním, zabetonováním nebo zalitím železných ventilací s neoddělenou žaluzií, plochy do 0,10 m2</t>
  </si>
  <si>
    <t>80</t>
  </si>
  <si>
    <t>https://podminky.urs.cz/item/CS_URS_2023_01/953941411</t>
  </si>
  <si>
    <t>1+1</t>
  </si>
  <si>
    <t>41</t>
  </si>
  <si>
    <t>562456051x</t>
  </si>
  <si>
    <t>plastová větrací mřížka s mechanicky ovládanou žaluzií 200x300mm</t>
  </si>
  <si>
    <t>82</t>
  </si>
  <si>
    <t xml:space="preserve">"002 - větrací mřížka"   1</t>
  </si>
  <si>
    <t>562456011x</t>
  </si>
  <si>
    <t>mřížka větrací hranatá plast se síťovinou 200x300mm</t>
  </si>
  <si>
    <t>84</t>
  </si>
  <si>
    <t>43</t>
  </si>
  <si>
    <t>953943125</t>
  </si>
  <si>
    <t>Osazování drobných kovových předmětů výrobků ostatních jinde neuvedených do betonu se zajištěním polohy k bednění či k výztuži před zabetonováním hmotnosti přes 30 do 120 kg/kus</t>
  </si>
  <si>
    <t>86</t>
  </si>
  <si>
    <t>https://podminky.urs.cz/item/CS_URS_2023_01/953943125</t>
  </si>
  <si>
    <t>55390011x</t>
  </si>
  <si>
    <t xml:space="preserve">prvek pro lemování hran nového základu (pro technologii čištění vody) z nosníku U č. 100, dl. 2200+900mm. Provedení dle P.D. vč.  kotevní pásoviny a povrchové úpravy (nátěry)</t>
  </si>
  <si>
    <t>88</t>
  </si>
  <si>
    <t xml:space="preserve">"001 - nový základ technologie čištění vody - lemování hran"    1</t>
  </si>
  <si>
    <t>45</t>
  </si>
  <si>
    <t>953943211</t>
  </si>
  <si>
    <t>Osazování drobných kovových předmětů kotvených do stěny hasicího přístroje</t>
  </si>
  <si>
    <t>90</t>
  </si>
  <si>
    <t>https://podminky.urs.cz/item/CS_URS_2023_01/953943211</t>
  </si>
  <si>
    <t>44932410</t>
  </si>
  <si>
    <t>přístroj hasicí ruční pěnový s hasící schopností 21A</t>
  </si>
  <si>
    <t>92</t>
  </si>
  <si>
    <t>47</t>
  </si>
  <si>
    <t>953961114</t>
  </si>
  <si>
    <t>Kotvy chemické s vyvrtáním otvoru do betonu, železobetonu nebo tvrdého kamene tmel, velikost M 16, hloubka 125 mm</t>
  </si>
  <si>
    <t>94</t>
  </si>
  <si>
    <t>https://podminky.urs.cz/item/CS_URS_2023_01/953961114</t>
  </si>
  <si>
    <t xml:space="preserve">"001 - nový základ technologie čištění vody - kotvení do stáv. podlahy - chem. kotvy"    10</t>
  </si>
  <si>
    <t>985131311</t>
  </si>
  <si>
    <t>Očištění ploch stěn, rubu kleneb a podlah ruční dočištění ocelovými kartáči</t>
  </si>
  <si>
    <t>96</t>
  </si>
  <si>
    <t>https://podminky.urs.cz/item/CS_URS_2023_01/985131311</t>
  </si>
  <si>
    <t xml:space="preserve">"001 - očištění části stávajících betonové podlahy (nově natíraná část a v místě nového základu technologie čištění vody "    1,5*3,24+1,22*0,5</t>
  </si>
  <si>
    <t>49</t>
  </si>
  <si>
    <t>999 99-02</t>
  </si>
  <si>
    <t>Zednické přípomoce pro ZTI (bourání a výkopy v podlahách pro napojení nového potrubí na stávající + zpětné doplnění)</t>
  </si>
  <si>
    <t>soub</t>
  </si>
  <si>
    <t>98</t>
  </si>
  <si>
    <t>999990011x</t>
  </si>
  <si>
    <t>Kompletní provedení vyčerpání, odvoz a odborná likvidace (čištění) obsahu stávajícího betonového septiku (odhadovaný celkový objem cca 5,0m3) vč. provedení odborného očištění stěn, podlahy a podhledu septiku a jímky.</t>
  </si>
  <si>
    <t>100</t>
  </si>
  <si>
    <t>51</t>
  </si>
  <si>
    <t>999990021x</t>
  </si>
  <si>
    <t>Kompletní provedení vyklizení a vyčištění stávajících prostor 1.PP před zahájením stavebních prací. Provedení vč. přemístění a likvidace veškerých odpadů.</t>
  </si>
  <si>
    <t>102</t>
  </si>
  <si>
    <t>Lešení a stavební výtahy</t>
  </si>
  <si>
    <t>949101111</t>
  </si>
  <si>
    <t>Lešení pomocné pracovní pro objekty pozemních staveb pro zatížení do 150 kg/m2, o výšce lešeňové podlahy do 1,9 m</t>
  </si>
  <si>
    <t>104</t>
  </si>
  <si>
    <t>https://podminky.urs.cz/item/CS_URS_2023_01/949101111</t>
  </si>
  <si>
    <t xml:space="preserve">"001,002"   11,62+2,29</t>
  </si>
  <si>
    <t>Bourání konstrukcí</t>
  </si>
  <si>
    <t>53</t>
  </si>
  <si>
    <t>962052210</t>
  </si>
  <si>
    <t>Bourání zdiva železobetonového nadzákladového, objemu do 1 m3</t>
  </si>
  <si>
    <t>106</t>
  </si>
  <si>
    <t>https://podminky.urs.cz/item/CS_URS_2023_01/962052210</t>
  </si>
  <si>
    <t xml:space="preserve">"stávající septik - ubourání stávajícího zdiva"    (2,1+1,6)*2*0,3*0,25</t>
  </si>
  <si>
    <t>963051113</t>
  </si>
  <si>
    <t>Bourání železobetonových stropů deskových, tl. přes 80 mm</t>
  </si>
  <si>
    <t>108</t>
  </si>
  <si>
    <t>https://podminky.urs.cz/item/CS_URS_2023_01/963051113</t>
  </si>
  <si>
    <t xml:space="preserve">"stávající septik - vybourání stropní desky"    2,1*2,1*0,25+1,6*0,3*0,3+(1,1+0,6)*2*0,25*0,15</t>
  </si>
  <si>
    <t>55</t>
  </si>
  <si>
    <t>971052341</t>
  </si>
  <si>
    <t>Vybourání a prorážení otvorů v železobetonových příčkách a zdech základových nebo nadzákladových, plochy do 0,09 m2, tl. do 300 mm</t>
  </si>
  <si>
    <t>110</t>
  </si>
  <si>
    <t>https://podminky.urs.cz/item/CS_URS_2023_01/971052341</t>
  </si>
  <si>
    <t xml:space="preserve">"stávající septik - vybourání otvorů 300x300mm ve dně septiku"    7</t>
  </si>
  <si>
    <t>964061321</t>
  </si>
  <si>
    <t>Uvolnění zhlaví trámu pro jakoukoliv délku uložení, ze zdiva cihelného, o průřezu zhlaví do 0,03 m2</t>
  </si>
  <si>
    <t>112</t>
  </si>
  <si>
    <t>https://podminky.urs.cz/item/CS_URS_2023_01/964061321</t>
  </si>
  <si>
    <t xml:space="preserve">"002 - dmtž stáv. dřevěného mezistropu - trámy"   2*2</t>
  </si>
  <si>
    <t>57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</si>
  <si>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</si>
  <si>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</si>
  <si>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114</t>
  </si>
  <si>
    <t>https://podminky.urs.cz/item/CS_URS_2023_01/967031132</t>
  </si>
  <si>
    <t xml:space="preserve">"002 - otvor 200x300mm pro novou větrací mřížku"   0,2*(0,2+0,3)*2</t>
  </si>
  <si>
    <t>971033341</t>
  </si>
  <si>
    <t>Vybourání otvorů ve zdivu základovém nebo nadzákladovém z cihel, tvárnic, příčkovek z cihel pálených na maltu vápennou nebo vápenocementovou plochy do 0,09 m2, tl. do 300 mm</t>
  </si>
  <si>
    <t>116</t>
  </si>
  <si>
    <t>https://podminky.urs.cz/item/CS_URS_2023_01/971033341</t>
  </si>
  <si>
    <t xml:space="preserve">"002 - otvor 200x300mm pro novou větrací mřížku"   1</t>
  </si>
  <si>
    <t>59</t>
  </si>
  <si>
    <t>978011141</t>
  </si>
  <si>
    <t>Otlučení vápenných nebo vápenocementových omítek vnitřních ploch stropů, v rozsahu přes 10 do 30 %</t>
  </si>
  <si>
    <t>118</t>
  </si>
  <si>
    <t>https://podminky.urs.cz/item/CS_URS_2023_01/978011141</t>
  </si>
  <si>
    <t>978013141</t>
  </si>
  <si>
    <t>Otlučení vápenných nebo vápenocementových omítek vnitřních ploch stěn s vyškrabáním spar, s očištěním zdiva, v rozsahu přes 10 do 30 %</t>
  </si>
  <si>
    <t>120</t>
  </si>
  <si>
    <t>https://podminky.urs.cz/item/CS_URS_2023_01/978013141</t>
  </si>
  <si>
    <t>61</t>
  </si>
  <si>
    <t>978013191</t>
  </si>
  <si>
    <t>Otlučení vápenných nebo vápenocementových omítek vnitřních ploch stěn s vyškrabáním spar, s očištěním zdiva, v rozsahu přes 50 do 100 %</t>
  </si>
  <si>
    <t>122</t>
  </si>
  <si>
    <t>https://podminky.urs.cz/item/CS_URS_2023_01/978013191</t>
  </si>
  <si>
    <t xml:space="preserve">"101 - otlučení omítek v ploše nových keram. obkladů nad stáv. keram. obklady"   (0,54+2*0,4)*(1,5-1,2)</t>
  </si>
  <si>
    <t>978059541</t>
  </si>
  <si>
    <t>Odsekání obkladů stěn včetně otlučení podkladní omítky až na zdivo z obkládaček vnitřních, z jakýchkoliv materiálů, plochy přes 1 m2</t>
  </si>
  <si>
    <t>124</t>
  </si>
  <si>
    <t>https://podminky.urs.cz/item/CS_URS_2023_01/978059541</t>
  </si>
  <si>
    <t xml:space="preserve">"101 - otlučení stáv. keram obkladů"   (0,54+2*0,4)*1,2</t>
  </si>
  <si>
    <t>63</t>
  </si>
  <si>
    <t>997013111</t>
  </si>
  <si>
    <t>Vnitrostaveništní doprava suti a vybouraných hmot vodorovně do 50 m svisle s použitím mechanizace pro budovy a haly výšky do 6 m</t>
  </si>
  <si>
    <t>126</t>
  </si>
  <si>
    <t>https://podminky.urs.cz/item/CS_URS_2023_01/997013111</t>
  </si>
  <si>
    <t xml:space="preserve">"uvažuje se se s tím, že se vhodná suť použije pro zásyp stávajícícho septiku !"   </t>
  </si>
  <si>
    <t xml:space="preserve">"dle kptl. 96+721B+762B+767B"   6,122+0,076+0,054+0,065</t>
  </si>
  <si>
    <t>997013501</t>
  </si>
  <si>
    <t>Odvoz suti a vybouraných hmot na skládku nebo meziskládku se složením, na vzdálenost do 1 km</t>
  </si>
  <si>
    <t>128</t>
  </si>
  <si>
    <t>https://podminky.urs.cz/item/CS_URS_2023_01/997013501</t>
  </si>
  <si>
    <t xml:space="preserve">"dle kptl. 721B+762B+767B"   0,076+0,054+0,065</t>
  </si>
  <si>
    <t>65</t>
  </si>
  <si>
    <t>997013509</t>
  </si>
  <si>
    <t>Odvoz suti a vybouraných hmot na skládku nebo meziskládku se složením, na vzdálenost Příplatek k ceně za každý další i započatý 1 km přes 1 km</t>
  </si>
  <si>
    <t>130</t>
  </si>
  <si>
    <t>https://podminky.urs.cz/item/CS_URS_2023_01/997013509</t>
  </si>
  <si>
    <t>0,195*(10-1)</t>
  </si>
  <si>
    <t>997013635</t>
  </si>
  <si>
    <t>Poplatek za uložení stavebního odpadu na skládce (skládkovné) komunálního zatříděného do Katalogu odpadů pod kódem 20 03 01</t>
  </si>
  <si>
    <t>132</t>
  </si>
  <si>
    <t>https://podminky.urs.cz/item/CS_URS_2023_01/997013635</t>
  </si>
  <si>
    <t xml:space="preserve">"dle kptl. 721B"   0,076</t>
  </si>
  <si>
    <t>99</t>
  </si>
  <si>
    <t>Přesun hmot</t>
  </si>
  <si>
    <t>67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</si>
  <si>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</si>
  <si>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</si>
  <si>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134</t>
  </si>
  <si>
    <t>https://podminky.urs.cz/item/CS_URS_2023_01/998011001</t>
  </si>
  <si>
    <t>PSV</t>
  </si>
  <si>
    <t>Práce a dodávky PSV</t>
  </si>
  <si>
    <t>721B</t>
  </si>
  <si>
    <t>Zdravotechnika - bourání</t>
  </si>
  <si>
    <t>721171808</t>
  </si>
  <si>
    <t>Demontáž potrubí z novodurových trub odpadních nebo připojovacích přes 75 do D 114</t>
  </si>
  <si>
    <t>136</t>
  </si>
  <si>
    <t>https://podminky.urs.cz/item/CS_URS_2023_01/721171808</t>
  </si>
  <si>
    <t xml:space="preserve">"porovnávací položka pro demontáž části stávajícícho kanalizačního potrubí"    6,0</t>
  </si>
  <si>
    <t xml:space="preserve">"porovnávací položka pro demontáž části stávajícícho venkovního dešťového potrubí"    4,2</t>
  </si>
  <si>
    <t>69</t>
  </si>
  <si>
    <t>722170801</t>
  </si>
  <si>
    <t>Demontáž rozvodů vody z plastů do Ø 25 mm</t>
  </si>
  <si>
    <t>138</t>
  </si>
  <si>
    <t>https://podminky.urs.cz/item/CS_URS_2023_01/722170801</t>
  </si>
  <si>
    <t xml:space="preserve">"101 - dmtž stáv. vodovodního potrubí"   2,5</t>
  </si>
  <si>
    <t>725110814</t>
  </si>
  <si>
    <t>Demontáž klozetů kombi</t>
  </si>
  <si>
    <t>soubor</t>
  </si>
  <si>
    <t>140</t>
  </si>
  <si>
    <t>https://podminky.urs.cz/item/CS_URS_2023_01/725110814</t>
  </si>
  <si>
    <t xml:space="preserve">"103 - dmtž stáv. WC"   1</t>
  </si>
  <si>
    <t>71</t>
  </si>
  <si>
    <t>725210821</t>
  </si>
  <si>
    <t>Demontáž umyvadel bez výtokových armatur umyvadel</t>
  </si>
  <si>
    <t>142</t>
  </si>
  <si>
    <t>https://podminky.urs.cz/item/CS_URS_2023_01/725210821</t>
  </si>
  <si>
    <t xml:space="preserve">"101 - dmtž stáv. umyvadla"     1</t>
  </si>
  <si>
    <t>725820801</t>
  </si>
  <si>
    <t>Demontáž baterií nástěnných do G 3/4</t>
  </si>
  <si>
    <t>144</t>
  </si>
  <si>
    <t>https://podminky.urs.cz/item/CS_URS_2023_01/725820801</t>
  </si>
  <si>
    <t xml:space="preserve">"101 - dmtž stáv. baterie"    1</t>
  </si>
  <si>
    <t>73</t>
  </si>
  <si>
    <t>72599-01</t>
  </si>
  <si>
    <t>Kompletní provedení demontáže ostatních stávajících rozvodů a stávající technologie čerpání vody. Součástí je i přemístění a likvidace vybouraných hmot.</t>
  </si>
  <si>
    <t>146</t>
  </si>
  <si>
    <t>741</t>
  </si>
  <si>
    <t>Elektroinstalace - silnoproud</t>
  </si>
  <si>
    <t>741-01</t>
  </si>
  <si>
    <t>Kompletní provedení případných úprav stávající elektroinstalalace. Uvažovaná cena 15.000,-kč. Přesný rozsah a cena budou upřesněny při realizaci !</t>
  </si>
  <si>
    <t>148</t>
  </si>
  <si>
    <t>762B</t>
  </si>
  <si>
    <t>Konstrukce tesařské - bourání</t>
  </si>
  <si>
    <t>75</t>
  </si>
  <si>
    <t>762811811</t>
  </si>
  <si>
    <t>Demontáž záklopů stropů vrchních a zapuštěných z hrubých prken, tl. do 32 mm</t>
  </si>
  <si>
    <t>150</t>
  </si>
  <si>
    <t>https://podminky.urs.cz/item/CS_URS_2023_01/762811811</t>
  </si>
  <si>
    <t xml:space="preserve">"002 - dmtž stáv. dřevěného mezistropu - záklop"   2,29</t>
  </si>
  <si>
    <t>762822810</t>
  </si>
  <si>
    <t>Demontáž stropních trámů z hraněného řeziva, průřezové plochy do 144 cm2</t>
  </si>
  <si>
    <t>152</t>
  </si>
  <si>
    <t>https://podminky.urs.cz/item/CS_URS_2023_01/762822810</t>
  </si>
  <si>
    <t xml:space="preserve">"002 - dmtž stáv. dřevěného mezistropu - trámy"   2*1,4</t>
  </si>
  <si>
    <t>767</t>
  </si>
  <si>
    <t>Konstrukce zámečnické</t>
  </si>
  <si>
    <t>77</t>
  </si>
  <si>
    <t>767640311</t>
  </si>
  <si>
    <t>Montáž dveří ocelových nebo hliníkových vnitřních jednokřídlových</t>
  </si>
  <si>
    <t>154</t>
  </si>
  <si>
    <t>https://podminky.urs.cz/item/CS_URS_2023_01/767640311</t>
  </si>
  <si>
    <t xml:space="preserve">"porovnávací položka pro osazení nových vchodových zateplených dveří do stávající zárubně"    1</t>
  </si>
  <si>
    <t>553411561x</t>
  </si>
  <si>
    <t>dveře jednokřídlé ocelové vchodové zateplené pro osazení do stávající ocelové zárubně 870x1990mm vč. zámku, vložky, kování a uzaviratelné větrací mřížky 500x100mm</t>
  </si>
  <si>
    <t>156</t>
  </si>
  <si>
    <t>79</t>
  </si>
  <si>
    <t>998767101</t>
  </si>
  <si>
    <t>Přesun hmot pro zámečnické konstrukce stanovený z hmotnosti přesunovaného materiálu vodorovná dopravní vzdálenost do 50 m v objektech výšky do 6 m</t>
  </si>
  <si>
    <t>158</t>
  </si>
  <si>
    <t>https://podminky.urs.cz/item/CS_URS_2023_01/998767101</t>
  </si>
  <si>
    <t>767B</t>
  </si>
  <si>
    <t>Konstrukce zámečnické - bourání</t>
  </si>
  <si>
    <t>767691822</t>
  </si>
  <si>
    <t>Ostatní práce - vyvěšení nebo zavěšení kovových křídel dveří, plochy do 2 m2</t>
  </si>
  <si>
    <t>160</t>
  </si>
  <si>
    <t>https://podminky.urs.cz/item/CS_URS_2023_01/767691822</t>
  </si>
  <si>
    <t xml:space="preserve">"001 - dmtž stávajícího ocelového dveřního křídla (vchodové dveře)"   1</t>
  </si>
  <si>
    <t>781</t>
  </si>
  <si>
    <t>Dokončovací práce - obklady</t>
  </si>
  <si>
    <t>81</t>
  </si>
  <si>
    <t>781111011</t>
  </si>
  <si>
    <t>Příprava podkladu před provedením obkladu oprášení (ometení) stěny</t>
  </si>
  <si>
    <t>162</t>
  </si>
  <si>
    <t>https://podminky.urs.cz/item/CS_URS_2023_01/781111011</t>
  </si>
  <si>
    <t>781121011</t>
  </si>
  <si>
    <t>Příprava podkladu před provedením obkladu nátěr penetrační na stěnu</t>
  </si>
  <si>
    <t>164</t>
  </si>
  <si>
    <t>https://podminky.urs.cz/item/CS_URS_2023_01/781121011</t>
  </si>
  <si>
    <t>83</t>
  </si>
  <si>
    <t>781474117</t>
  </si>
  <si>
    <t>Montáž obkladů vnitřních stěn z dlaždic keramických lepených flexibilním lepidlem maloformátových hladkých přes 35 do 45 ks/m2</t>
  </si>
  <si>
    <t>166</t>
  </si>
  <si>
    <t>https://podminky.urs.cz/item/CS_URS_2023_01/781474117</t>
  </si>
  <si>
    <t xml:space="preserve">"101 - nové keramické obklady"   (0,54+2*0,4)*1,5</t>
  </si>
  <si>
    <t>597612551x</t>
  </si>
  <si>
    <t>obklad keramický hladký přes 35 do 45ks/m2, uvažovaná cenová relace cca 400,- kč/m2. Přesný typ a cena budou upřesněny při realizaci !</t>
  </si>
  <si>
    <t>168</t>
  </si>
  <si>
    <t>2,01*1,10</t>
  </si>
  <si>
    <t>85</t>
  </si>
  <si>
    <t>781477111</t>
  </si>
  <si>
    <t>Montáž obkladů vnitřních stěn z dlaždic keramických Příplatek k cenám za plochu do 10 m2 jednotlivě</t>
  </si>
  <si>
    <t>170</t>
  </si>
  <si>
    <t>https://podminky.urs.cz/item/CS_URS_2023_01/781477111</t>
  </si>
  <si>
    <t>998781101</t>
  </si>
  <si>
    <t>Přesun hmot pro obklady keramické stanovený z hmotnosti přesunovaného materiálu vodorovná dopravní vzdálenost do 50 m v objektech výšky do 6 m</t>
  </si>
  <si>
    <t>172</t>
  </si>
  <si>
    <t>https://podminky.urs.cz/item/CS_URS_2023_01/998781101</t>
  </si>
  <si>
    <t>783</t>
  </si>
  <si>
    <t>Dokončovací práce - nátěry</t>
  </si>
  <si>
    <t>87</t>
  </si>
  <si>
    <t>783301303</t>
  </si>
  <si>
    <t>Příprava podkladu zámečnických konstrukcí před provedením nátěru odrezivění odrezovačem bezoplachovým</t>
  </si>
  <si>
    <t>174</t>
  </si>
  <si>
    <t>https://podminky.urs.cz/item/CS_URS_2023_01/783301303</t>
  </si>
  <si>
    <t>783306809</t>
  </si>
  <si>
    <t>Odstranění nátěrů ze zámečnických konstrukcí okartáčováním</t>
  </si>
  <si>
    <t>176</t>
  </si>
  <si>
    <t>https://podminky.urs.cz/item/CS_URS_2023_01/783306809</t>
  </si>
  <si>
    <t>89</t>
  </si>
  <si>
    <t>783314201</t>
  </si>
  <si>
    <t>Základní antikorozní nátěr zámečnických konstrukcí jednonásobný syntetický standardní</t>
  </si>
  <si>
    <t>178</t>
  </si>
  <si>
    <t>https://podminky.urs.cz/item/CS_URS_2023_01/783314201</t>
  </si>
  <si>
    <t>783315101</t>
  </si>
  <si>
    <t>Mezinátěr zámečnických konstrukcí jednonásobný syntetický standardní</t>
  </si>
  <si>
    <t>180</t>
  </si>
  <si>
    <t>https://podminky.urs.cz/item/CS_URS_2023_01/783315101</t>
  </si>
  <si>
    <t>91</t>
  </si>
  <si>
    <t>783317101</t>
  </si>
  <si>
    <t>Krycí nátěr (email) zámečnických konstrukcí jednonásobný syntetický standardní</t>
  </si>
  <si>
    <t>182</t>
  </si>
  <si>
    <t>https://podminky.urs.cz/item/CS_URS_2023_01/783317101</t>
  </si>
  <si>
    <t xml:space="preserve">"001 - stávající ocelová zárubeň vchodových dveří"    (0,87+2*1,99)*0,1</t>
  </si>
  <si>
    <t>783801505</t>
  </si>
  <si>
    <t>Příprava podkladu omítek před provedením nátěru omytí s odmaštěním a následným opláchnutím</t>
  </si>
  <si>
    <t>184</t>
  </si>
  <si>
    <t>https://podminky.urs.cz/item/CS_URS_2023_01/783801505</t>
  </si>
  <si>
    <t>93</t>
  </si>
  <si>
    <t>783813131</t>
  </si>
  <si>
    <t>Penetrační nátěr omítek hladkých omítek hladkých, zrnitých tenkovrstvých nebo štukových stupně členitosti 1 a 2 syntetický</t>
  </si>
  <si>
    <t>186</t>
  </si>
  <si>
    <t>https://podminky.urs.cz/item/CS_URS_2023_01/783813131</t>
  </si>
  <si>
    <t>783817421</t>
  </si>
  <si>
    <t>Krycí (ochranný ) nátěr omítek dvojnásobný hladkých omítek hladkých, zrnitých tenkovrstvých nebo štukových stupně členitosti 1 a 2 syntetický</t>
  </si>
  <si>
    <t>188</t>
  </si>
  <si>
    <t>https://podminky.urs.cz/item/CS_URS_2023_01/783817421</t>
  </si>
  <si>
    <t xml:space="preserve">"porovnávací položka pro omyvatelný nátěr  stěn :"</t>
  </si>
  <si>
    <t xml:space="preserve">"103"   (0,78+1,08)*2*1,5-0,59*0,32-0,6*1,5+0,35*(0,59+2*0,32)</t>
  </si>
  <si>
    <t>95</t>
  </si>
  <si>
    <t>783901453</t>
  </si>
  <si>
    <t>Příprava podkladu betonových podlah před provedením nátěru vysátím</t>
  </si>
  <si>
    <t>190</t>
  </si>
  <si>
    <t>https://podminky.urs.cz/item/CS_URS_2023_01/783901453</t>
  </si>
  <si>
    <t>783913151</t>
  </si>
  <si>
    <t>Penetrační nátěr betonových podlah hladkých (z pohledového nebo gletovaného betonu, stěrky apod.) syntetický</t>
  </si>
  <si>
    <t>192</t>
  </si>
  <si>
    <t>https://podminky.urs.cz/item/CS_URS_2023_01/783913151</t>
  </si>
  <si>
    <t>97</t>
  </si>
  <si>
    <t>783917161</t>
  </si>
  <si>
    <t>Krycí (uzavírací) nátěr betonových podlah dvojnásobný syntetický</t>
  </si>
  <si>
    <t>194</t>
  </si>
  <si>
    <t>https://podminky.urs.cz/item/CS_URS_2023_01/783917161</t>
  </si>
  <si>
    <t xml:space="preserve">"001 -  nátěr části betonové podlahy a nového základu technologie čištění vody "    1,5*3,24+1,22*0,5+(2,2+0,9)*0,15</t>
  </si>
  <si>
    <t>784</t>
  </si>
  <si>
    <t>Dokončovací práce - malby a tapety</t>
  </si>
  <si>
    <t>784121001</t>
  </si>
  <si>
    <t>Oškrabání malby v místnostech výšky do 3,80 m</t>
  </si>
  <si>
    <t>196</t>
  </si>
  <si>
    <t>https://podminky.urs.cz/item/CS_URS_2023_01/784121001</t>
  </si>
  <si>
    <t>784121011</t>
  </si>
  <si>
    <t>Rozmývání podkladu po oškrabání malby v místnostech výšky do 3,80 m</t>
  </si>
  <si>
    <t>198</t>
  </si>
  <si>
    <t>https://podminky.urs.cz/item/CS_URS_2023_01/784121011</t>
  </si>
  <si>
    <t>784181111</t>
  </si>
  <si>
    <t>Penetrace podkladu jednonásobná základní silikátová bezbarvá v místnostech výšky do 3,80 m</t>
  </si>
  <si>
    <t>200</t>
  </si>
  <si>
    <t>https://podminky.urs.cz/item/CS_URS_2023_01/784181111</t>
  </si>
  <si>
    <t>101</t>
  </si>
  <si>
    <t>784221101</t>
  </si>
  <si>
    <t>Malby z malířských směsí otěruvzdorných za sucha dvojnásobné, bílé za sucha otěruvzdorné dobře v místnostech výšky do 3,80 m</t>
  </si>
  <si>
    <t>202</t>
  </si>
  <si>
    <t>https://podminky.urs.cz/item/CS_URS_2023_01/784221101</t>
  </si>
  <si>
    <t xml:space="preserve">"001"   (3,43+3,24)*2*3,27+0,35*(1,22+2*2,1)</t>
  </si>
  <si>
    <t xml:space="preserve">"002"   (1,82+1,1)*2*3,2+0,3*(0,9+2*2,1)+0,3*(0,68+2*1,3)</t>
  </si>
  <si>
    <t xml:space="preserve">"103"   0,85+(0,78+1,08)*2*(2,35-1,5)+0,35*(0,59+2*0,45)</t>
  </si>
  <si>
    <t xml:space="preserve">"101 - oprava maleb u nových keramických obkladů"   (0,54+2*0,4)*(2,35-1,5)+2*0,5*2,35</t>
  </si>
  <si>
    <t>786</t>
  </si>
  <si>
    <t>Dokončovací práce - čalounické úpravy</t>
  </si>
  <si>
    <t>78699-01</t>
  </si>
  <si>
    <t>Kompletní montáž + dodávka standardní lamelové clony 400x4mm, 50% krytí, dl. 3000, v. 3270mm.Provedení vč. kotevních prvků a staveništního přesunu hmot.</t>
  </si>
  <si>
    <t>204</t>
  </si>
  <si>
    <t xml:space="preserve">"001"   1</t>
  </si>
  <si>
    <t>1.1.b - Stavební část - n...</t>
  </si>
  <si>
    <t xml:space="preserve">    711 - Izolace proti vodě, vlhkosti a plynům</t>
  </si>
  <si>
    <t xml:space="preserve">"výkop pro jímku - skrývka ornice"    6,2*5,6</t>
  </si>
  <si>
    <t>131251103</t>
  </si>
  <si>
    <t>Hloubení nezapažených jam a zářezů strojně s urovnáním dna do předepsaného profilu a spádu v hornině třídy těžitelnosti I skupiny 3 přes 50 do 100 m3</t>
  </si>
  <si>
    <t>https://podminky.urs.cz/item/CS_URS_2023_01/131251103</t>
  </si>
  <si>
    <t xml:space="preserve">"výkop pro jímku"    (4,0*3,4+6,2*5,6)/2*2,0+4,0*3,4*0,15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</si>
  <si>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</si>
  <si>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</si>
  <si>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https://podminky.urs.cz/item/CS_URS_2023_01/162551108</t>
  </si>
  <si>
    <t xml:space="preserve">"odvoz přebytečné vytěžené zeminy"   50,36-36,192</t>
  </si>
  <si>
    <t>171201231</t>
  </si>
  <si>
    <t>Poplatek za uložení stavebního odpadu na recyklační skládce (skládkovné) zeminy a kamení zatříděného do Katalogu odpadů pod kódem 17 05 04</t>
  </si>
  <si>
    <t>https://podminky.urs.cz/item/CS_URS_2023_01/171201231</t>
  </si>
  <si>
    <t>14,168*1,800</t>
  </si>
  <si>
    <t>"zpětné zásypy z vhodné vytěžené zeminy :"</t>
  </si>
  <si>
    <t xml:space="preserve">"výkop pro jímku"    (4,0*3,4+6,2*5,6)/2*2,0-3,0*2,4*1,66-PI*(0,4)^2*0,35</t>
  </si>
  <si>
    <t xml:space="preserve">"výkop pro jímku - zpětné rozprostření ornice"    6,2*5,6-1,56*1,56</t>
  </si>
  <si>
    <t>32,286*0,035</t>
  </si>
  <si>
    <t xml:space="preserve">"předpokládaný rozsah - 10x 3l/m2"   10*0,003*32,286</t>
  </si>
  <si>
    <t>34899-01x</t>
  </si>
  <si>
    <t>Kompletní montáž + dodávka dřevěné ohrady v. 120cm ze sloupků a svlaků, celková délka 16,4bm vč. dřevěných vrátek a kotevních trnů, kovové prvky zinkovány, dřevěné prvky vakuotlaková impregnace hnědá. Provedení dle P.D..</t>
  </si>
  <si>
    <t>386991001x</t>
  </si>
  <si>
    <t>Kompletní montáž + dodávka ŽB prefabrikované nepropustné splaškové jímky s krycí deskou, vnější rozměry vč. desky 3000x2400x1600mm. Součástí je i vstupní komínek (šachta) s litinovým poklopem a zřízení a utěsnění prostupu ve stěně pro napojení kanalizační</t>
  </si>
  <si>
    <t>Kompletní montáž + dodávka ŽB prefabrikované nepropustné splaškové jímky s krycí deskou, vnější rozměry vč. desky 3000x2400x1600mm. Součástí je i vstupní komínek (šachta) s litinovým poklopem a zřízení a utěsnění prostupu ve stěně pro napojení kanalizačního potrubí DN 125mm. Provedení dle P.D. vč. staveništní přesun hmot.</t>
  </si>
  <si>
    <t>631311134</t>
  </si>
  <si>
    <t>Mazanina z betonu prostého bez zvýšených nároků na prostředí tl. přes 120 do 240 mm tř. C 16/20</t>
  </si>
  <si>
    <t>https://podminky.urs.cz/item/CS_URS_2023_01/631311134</t>
  </si>
  <si>
    <t xml:space="preserve">"podkladní beton pod jímku"    4,0*3,4*0,15</t>
  </si>
  <si>
    <t xml:space="preserve">"podkladní beton pod jímku - sítě 6/150/150"    4,0*3,4*0,003*1,30</t>
  </si>
  <si>
    <t>637121112</t>
  </si>
  <si>
    <t>Okapový chodník z kameniva s udusáním a urovnáním povrchu z kačírku tl. 150 mm</t>
  </si>
  <si>
    <t>https://podminky.urs.cz/item/CS_URS_2023_01/637121112</t>
  </si>
  <si>
    <t xml:space="preserve">"plocha z kačírku okolo vstupního komínku do jímky"   1,4*1,4</t>
  </si>
  <si>
    <t xml:space="preserve">"plocha z kačírku okolo vstupního komínku do jímky - obrubníky"   4*1,56</t>
  </si>
  <si>
    <t>6,24*1,05</t>
  </si>
  <si>
    <t>919726122</t>
  </si>
  <si>
    <t>Geotextilie netkaná pro ochranu, separaci nebo filtraci měrná hmotnost přes 200 do 300 g/m2</t>
  </si>
  <si>
    <t>https://podminky.urs.cz/item/CS_URS_2023_01/919726122</t>
  </si>
  <si>
    <t xml:space="preserve">"plocha z kačírku okolo vstupního komínku do jímky - podkladní geotextilie"   1,4*1,4</t>
  </si>
  <si>
    <t>952903112</t>
  </si>
  <si>
    <t>Vyčištění objektů čistíren odpadních vod, nádrží, žlabů nebo kanálů světlé výšky prostoru do 3,5 m</t>
  </si>
  <si>
    <t>https://podminky.urs.cz/item/CS_URS_2023_01/952903112</t>
  </si>
  <si>
    <t xml:space="preserve">"jímka"    3,0*2,4</t>
  </si>
  <si>
    <t>998271301</t>
  </si>
  <si>
    <t>Přesun hmot pro kanalizace (stoky) hloubené monolitické z betonu nebo železobetonu v otevřeném výkopu dopravní vzdálenost do 15 m</t>
  </si>
  <si>
    <t>https://podminky.urs.cz/item/CS_URS_2023_01/998271301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</si>
  <si>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</si>
  <si>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</si>
  <si>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</si>
  <si>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</si>
  <si>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https://podminky.urs.cz/item/CS_URS_2023_01/711111001</t>
  </si>
  <si>
    <t xml:space="preserve">"splašková jímka - na podkladní beton pod jímku a na stropní desku jímky"   3,2*2,6+3,0*2,4</t>
  </si>
  <si>
    <t>11163150</t>
  </si>
  <si>
    <t>lak penetrační asfaltový</t>
  </si>
  <si>
    <t>P</t>
  </si>
  <si>
    <t>Poznámka k položce:_x000d_
Poznámka k položce: Spotřeba 0,3-0,4kg/m2</t>
  </si>
  <si>
    <t>15,52*0,0003</t>
  </si>
  <si>
    <t>711111002</t>
  </si>
  <si>
    <t>Provedení izolace proti zemní vlhkosti natěradly a tmely za studena na ploše vodorovné V nátěrem lakem asfaltovým</t>
  </si>
  <si>
    <t>https://podminky.urs.cz/item/CS_URS_2023_01/711111002</t>
  </si>
  <si>
    <t>11163152</t>
  </si>
  <si>
    <t>lak hydroizolační asfaltový</t>
  </si>
  <si>
    <t>15,52*0,002</t>
  </si>
  <si>
    <t>711112001</t>
  </si>
  <si>
    <t>Provedení izolace proti zemní vlhkosti natěradly a tmely za studena na ploše svislé S nátěrem penetračním</t>
  </si>
  <si>
    <t>https://podminky.urs.cz/item/CS_URS_2023_01/711112001</t>
  </si>
  <si>
    <t xml:space="preserve">"splašková jímka - stěny a vstupní komínek "   (3,0+2,4)*2*1,66+PI*0,8*0,5</t>
  </si>
  <si>
    <t>19,185*0,00035</t>
  </si>
  <si>
    <t>711112002</t>
  </si>
  <si>
    <t>Provedení izolace proti zemní vlhkosti natěradly a tmely za studena na ploše svislé S nátěrem lakem asfaltovým</t>
  </si>
  <si>
    <t>https://podminky.urs.cz/item/CS_URS_2023_01/711112002</t>
  </si>
  <si>
    <t>19,185*0,0022</t>
  </si>
  <si>
    <t>711131101</t>
  </si>
  <si>
    <t>Provedení izolace proti zemní vlhkosti pásy na sucho AIP nebo tkaniny na ploše vodorovné V</t>
  </si>
  <si>
    <t>https://podminky.urs.cz/item/CS_URS_2023_01/711131101</t>
  </si>
  <si>
    <t xml:space="preserve">"splašková jímka - ochranná geotextilie na stropní desku jímky"   3,0*2,4</t>
  </si>
  <si>
    <t>711132101</t>
  </si>
  <si>
    <t>Provedení izolace proti zemní vlhkosti pásy na sucho AIP nebo tkaniny na ploše svislé S</t>
  </si>
  <si>
    <t>https://podminky.urs.cz/item/CS_URS_2023_01/711132101</t>
  </si>
  <si>
    <t xml:space="preserve">"splašková jímka - ochranná  geotextilie na stěny a vstupní komínek "   (3,0+2,4)*2*1,66+PI*0,8*0,5</t>
  </si>
  <si>
    <t>69311089</t>
  </si>
  <si>
    <t>geotextilie netkaná separační, ochranná, filtrační, drenážní PES 600g/m2</t>
  </si>
  <si>
    <t>7,2*1,15+19,185*1,20</t>
  </si>
  <si>
    <t>998711101</t>
  </si>
  <si>
    <t>Přesun hmot pro izolace proti vodě, vlhkosti a plynům stanovený z hmotnosti přesunovaného materiálu vodorovná dopravní vzdálenost do 50 m v objektech výšky do 6 m</t>
  </si>
  <si>
    <t>https://podminky.urs.cz/item/CS_URS_2023_01/998711101</t>
  </si>
  <si>
    <t>1.2. - Zdravotně-technick...</t>
  </si>
  <si>
    <t>721 - Zdravotechnika - vnitřní kanalizace</t>
  </si>
  <si>
    <t>722 - Zdravotechnika - vnitřní vodovod</t>
  </si>
  <si>
    <t>725 - Zdravotechnika - zařizovací předměty</t>
  </si>
  <si>
    <t xml:space="preserve">    724 - Zdravotechnika - strojní vybavení</t>
  </si>
  <si>
    <t>132202102</t>
  </si>
  <si>
    <t>Hloubení rýh š do 600 mm v nesoudržných horninách tř. 3</t>
  </si>
  <si>
    <t>20*0,6*1,0+2*0,6*1,0</t>
  </si>
  <si>
    <t>161101101</t>
  </si>
  <si>
    <t>Svislé přemístění výkopku z horniny tř. 1 až 4 hl výkopu do 2,5 m</t>
  </si>
  <si>
    <t>162701105</t>
  </si>
  <si>
    <t>Vodorovné přemístění do 10000 m výkopku z horniny tř. 1 až 4</t>
  </si>
  <si>
    <t>171201201</t>
  </si>
  <si>
    <t>Uložení sypaniny na skládky</t>
  </si>
  <si>
    <t>171201202</t>
  </si>
  <si>
    <t>Skladné</t>
  </si>
  <si>
    <t>175101101</t>
  </si>
  <si>
    <t>Obsyp a podsyp potrubí bez prohození sypaniny z hornin tř. 1 až 4 uloženým do 3 m od kraje výkopu</t>
  </si>
  <si>
    <t>583312000</t>
  </si>
  <si>
    <t>kamenivo těžené zásypový materiál</t>
  </si>
  <si>
    <t>13,2*1,8</t>
  </si>
  <si>
    <t>721</t>
  </si>
  <si>
    <t>Zdravotechnika - vnitřní kanalizace</t>
  </si>
  <si>
    <t>721173402</t>
  </si>
  <si>
    <t>Potrubí kanalizační z PVC SN 4 svodné DN 125_dodávka a montáž</t>
  </si>
  <si>
    <t>721174025</t>
  </si>
  <si>
    <t>Potrubí kanalizační z PP odpadní DN 100_dodávka a montáž</t>
  </si>
  <si>
    <t>721174042</t>
  </si>
  <si>
    <t>Potrubí kanalizační z PP připojovací DN 32 - DN 40_dodávka a montáž</t>
  </si>
  <si>
    <t>721174045</t>
  </si>
  <si>
    <t>Potrubí kanalizační z PP připojovací DN 100_dodávka a montáž</t>
  </si>
  <si>
    <t>721174063</t>
  </si>
  <si>
    <t>Potrubí kanalizační z PP větrací DN 110_dodávka a montáž</t>
  </si>
  <si>
    <t>721194104</t>
  </si>
  <si>
    <t>Vyvedení a upevnění odpadních výpustek DN 32 - DN 40</t>
  </si>
  <si>
    <t>721194109</t>
  </si>
  <si>
    <t>Vyvedení a upevnění odpadních výpustek DN 100</t>
  </si>
  <si>
    <t>721242105</t>
  </si>
  <si>
    <t>Lapač střešních splavenin z PP se zápachovou klapkou a lapacím košem DN 110_dodávka a montáž</t>
  </si>
  <si>
    <t>721290111</t>
  </si>
  <si>
    <t>Zkouška těsnosti potrubí kanalizace vodou do DN 125</t>
  </si>
  <si>
    <t>30+6+6+3+3</t>
  </si>
  <si>
    <t>721K10101</t>
  </si>
  <si>
    <t>Podomítkový sifon ke klimatizační jednotce DN32 se zápachovou uzávěrkou - kuličkou_dodávka a montáž</t>
  </si>
  <si>
    <t>721K10102</t>
  </si>
  <si>
    <t>Nálevka se suchou zápachovu uzávěrkou - kuličkou DN32 k pojistnému ventilu_dodávka a montáž</t>
  </si>
  <si>
    <t>721K10103</t>
  </si>
  <si>
    <t>Čistící kus DN100 kanalizace - instalalce na patě odpadního potrubí v 1.PP_dodávka a montáž</t>
  </si>
  <si>
    <t>721K10104</t>
  </si>
  <si>
    <t>Propojení na stávající ventilační potrubí kanalizace pod stropem 1.NP</t>
  </si>
  <si>
    <t>721K10105</t>
  </si>
  <si>
    <t>Stavební a ostatní pomocné práce, včetně zřízení a drážek prostupů pro potrubí</t>
  </si>
  <si>
    <t>h</t>
  </si>
  <si>
    <t>721K10106</t>
  </si>
  <si>
    <t>Izolace odpadního potrubí DN100 / D110 v 1.PP izolací minerální plstí tl. 100mm s hliníkovou fólií_dodávka a montáž</t>
  </si>
  <si>
    <t>998721201</t>
  </si>
  <si>
    <t>Přesun hmot procentní pro vnitřní kanalizace v objektech v do 6 m</t>
  </si>
  <si>
    <t>%</t>
  </si>
  <si>
    <t>998721293</t>
  </si>
  <si>
    <t>Příplatek k přesunu hmot procentní 721 za zvětšený přesun do 500 m</t>
  </si>
  <si>
    <t>722</t>
  </si>
  <si>
    <t>Zdravotechnika - vnitřní vodovod</t>
  </si>
  <si>
    <t>722174002</t>
  </si>
  <si>
    <t>Potrubí vodovodní plastové PPR svar polyfuze PN 16 D 20 x 2,8 mm_dodávka a montáž</t>
  </si>
  <si>
    <t>722181221</t>
  </si>
  <si>
    <t>Ochrana vodovodního potrubí přilepenými termoizolačními trubicemi z PE tl přes 6 do 9 mm DN do 22 mm_dodávka a montáž</t>
  </si>
  <si>
    <t>722190401</t>
  </si>
  <si>
    <t>Vyvedení a upevnění výpustku DN do 25</t>
  </si>
  <si>
    <t>722220151</t>
  </si>
  <si>
    <t>Nástěnka závitová plastová PPR PN 20 DN 16 x G 1/2_dodávka a montáž</t>
  </si>
  <si>
    <t>722220231</t>
  </si>
  <si>
    <t>Přechodka PPR PN 20 D 20 x G 1/2 s kovovým vnitřním závitem_dodávka a montáž</t>
  </si>
  <si>
    <t>722221134</t>
  </si>
  <si>
    <t>Ventil výtokový G 1/2 s jedním závitem a hadicovou přípojkou_dodávka a montáž</t>
  </si>
  <si>
    <t>722224115</t>
  </si>
  <si>
    <t>Kohout plnicí nebo vypouštěcí G 1/2" PN 10 s jedním závitem_dodávka a montáž</t>
  </si>
  <si>
    <t>722231072</t>
  </si>
  <si>
    <t>Ventil zpětný mosazný G 1/2" PN 10 do 110°C se dvěma závity_dodávka a montáž</t>
  </si>
  <si>
    <t>722232122</t>
  </si>
  <si>
    <t>Kohout kulový přímý G 1/2" PN 42 do 185°C plnoprůtokový vnitřní závit_dodávka a montáž</t>
  </si>
  <si>
    <t>722290226</t>
  </si>
  <si>
    <t>Zkouška těsnosti vodovodního potrubí do DN 50</t>
  </si>
  <si>
    <t>12+30</t>
  </si>
  <si>
    <t>722290234</t>
  </si>
  <si>
    <t>Proplach a dezinfekce vodovodního potrubí do DN 80</t>
  </si>
  <si>
    <t>722V10101</t>
  </si>
  <si>
    <t>871161141</t>
  </si>
  <si>
    <t>Montáž potrubí z PE100 SDR 11 otevřený výkop svařovaných na tupo D 32 x 3,0 mm, včetně tvarovek</t>
  </si>
  <si>
    <t>28613170</t>
  </si>
  <si>
    <t>Trubka vodovodní předizolovaná PE100 SDR11 se signalizační vrstvou 32x3,0mm, včetně tvarovek pro uložení v zemi</t>
  </si>
  <si>
    <t>998722201</t>
  </si>
  <si>
    <t>Přesun hmot procentní pro vnitřní vodovod v objektech v do 6 m</t>
  </si>
  <si>
    <t>998722293</t>
  </si>
  <si>
    <t>Příplatek k přesunu hmot procentní 722 za zvětšený přesun do 500 m</t>
  </si>
  <si>
    <t>725</t>
  </si>
  <si>
    <t>Zdravotechnika - zařizovací předměty</t>
  </si>
  <si>
    <t>725112171</t>
  </si>
  <si>
    <t>Kombi klozet s hlubokým splachováním odpad vodorovný, včetně klozetového sedátka_dodávka a montáž</t>
  </si>
  <si>
    <t>725211701</t>
  </si>
  <si>
    <t>Umývátko keramické bílé stěnové šířky 400 mm připevněné na stěnu šrouby_dodávka a montáž</t>
  </si>
  <si>
    <t>725532101</t>
  </si>
  <si>
    <t>Elektrický ohřívač zásobníkový akumulační závěsný svislý tlakový o objemu 4,6l - 1,5kW, 230V_dodávka a montáž</t>
  </si>
  <si>
    <t>725535211</t>
  </si>
  <si>
    <t>Ventil pojistný G 1/2" k zásobníkovému ohřívači - 6 bar_dodávka a montáž</t>
  </si>
  <si>
    <t>725813111</t>
  </si>
  <si>
    <t>Ventil rohový bez připojovací trubičky nebo flexi hadičky G 1/2_dodávka a montáž</t>
  </si>
  <si>
    <t>725822612</t>
  </si>
  <si>
    <t>Baterie umyvadlové stojánkové pákové s výpustí_dodávka a montáž</t>
  </si>
  <si>
    <t>998725201</t>
  </si>
  <si>
    <t>Přesun hmot procentní pro zařizovací předměty v objektech v do 6 m</t>
  </si>
  <si>
    <t>998725293</t>
  </si>
  <si>
    <t>Příplatek k přesunu hmot procentní 725 za zvětšený přesun do 500 m</t>
  </si>
  <si>
    <t>724</t>
  </si>
  <si>
    <t>Zdravotechnika - strojní vybavení</t>
  </si>
  <si>
    <t>724141142</t>
  </si>
  <si>
    <t>Čerpadlo vodovodní samonasávací výška do 50 m průtok do 4 l/h s el. motorem s potrubím a sacím košem, P=1,1kW, 230V, vyrovnávací tlaková nádoba o objemu 33l/ 10bar, dodávka včetně příslušenství a napojení na potrubí_dodávka a montáž</t>
  </si>
  <si>
    <t>724S10101</t>
  </si>
  <si>
    <t>Reverzní osmóza s posilovací pumpou a UV desinfekcí, průtok do 4 l/h / 3,5 bar, dodávka včetně příslušenství a napojení na potrubí_dodávka a montáž</t>
  </si>
  <si>
    <t>2.1 - Stavební část</t>
  </si>
  <si>
    <t xml:space="preserve">    9 - Ostatní konstrukce a práce</t>
  </si>
  <si>
    <t>611131121</t>
  </si>
  <si>
    <t>Podkladní a spojovací vrstva vnitřních omítaných ploch penetrace disperzní nanášená ručně stropů</t>
  </si>
  <si>
    <t>https://podminky.urs.cz/item/CS_URS_2023_01/611131121</t>
  </si>
  <si>
    <t xml:space="preserve">"penetrace pod štukovou omítku na zateplení podhledů a boků průvlaků"   14,82+15,16*0,2</t>
  </si>
  <si>
    <t>611311131</t>
  </si>
  <si>
    <t>Potažení vnitřních ploch vápenným štukem tloušťky do 3 mm vodorovných konstrukcí stropů rovných</t>
  </si>
  <si>
    <t>https://podminky.urs.cz/item/CS_URS_2023_01/611311131</t>
  </si>
  <si>
    <t xml:space="preserve">"štuková omítka na zateplení podhledů a boků průvlaků"   14,82+15,16*0,2</t>
  </si>
  <si>
    <t>611335411</t>
  </si>
  <si>
    <t>Oprava cementové omítky vnitřních ploch hladké, tloušťky do 20 mm, stropů, v rozsahu opravované plochy do 10%</t>
  </si>
  <si>
    <t>https://podminky.urs.cz/item/CS_URS_2023_01/611335411</t>
  </si>
  <si>
    <t xml:space="preserve">" zateplení podhledů a boků průvlaků - vyspravení stávajících  povrchů"   14,82+15,16*0,2</t>
  </si>
  <si>
    <t>621131121</t>
  </si>
  <si>
    <t>Podkladní a spojovací vrstva vnějších omítaných ploch penetrace nanášená ručně podhledů</t>
  </si>
  <si>
    <t>https://podminky.urs.cz/item/CS_URS_2023_01/621131121</t>
  </si>
  <si>
    <t xml:space="preserve">"penetrace pod zateplení podhledů a boků průvlaků"   14,82+15,16*0,2</t>
  </si>
  <si>
    <t>621221031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</si>
  <si>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</si>
  <si>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120 do 160 mm</t>
  </si>
  <si>
    <t>https://podminky.urs.cz/item/CS_URS_2023_01/621221031</t>
  </si>
  <si>
    <t xml:space="preserve">"001-003 - zateplení podhledů"   3,43*3,24+1,82*1,1+1,55*1,1</t>
  </si>
  <si>
    <t>621251105</t>
  </si>
  <si>
    <t>Montáž kontaktního zateplení lepením a mechanickým kotvením Příplatek k cenám za zápustnou montáž kotev s použitím tepelněizolačních zátek na vnější podhledy z minerální vlny</t>
  </si>
  <si>
    <t>https://podminky.urs.cz/item/CS_URS_2023_01/621251105</t>
  </si>
  <si>
    <t>6222220211x</t>
  </si>
  <si>
    <t>Montáž kontaktního zateplení vnějšího ostění, nadpraží nebo parapetu lepením z desek z minerální vlny s podélnou nebo kolmou orientací vláken nebo z kombinovaných desek hloubky špalet do 200 mm, tloušťky desek přes 120 do 160 mm</t>
  </si>
  <si>
    <t>"porovnávací položka pro zateplení boků průvlaků :"</t>
  </si>
  <si>
    <t xml:space="preserve">"001,002 - zateplení boků průvlaků"   2*2*3,24+2*1,1</t>
  </si>
  <si>
    <t>63142009</t>
  </si>
  <si>
    <t>deska tepelně izolační minerální kontaktních fasád podélné vlákno λ=0,035 tl 160mm</t>
  </si>
  <si>
    <t>14,82*1,05+15,16*0,2*1,10</t>
  </si>
  <si>
    <t>Ostatní konstrukce a práce</t>
  </si>
  <si>
    <t>985132311</t>
  </si>
  <si>
    <t>Očištění ploch líce kleneb a podhledů ruční dočištění ocelovými kartáči</t>
  </si>
  <si>
    <t>https://podminky.urs.cz/item/CS_URS_2023_01/985132311</t>
  </si>
  <si>
    <t xml:space="preserve">" zateplení podhledů a boků průvlaků - očištění stávajících  povrchů"   14,82+15,16*0,2</t>
  </si>
  <si>
    <t xml:space="preserve">"001-003 - lešení pro zateplení podhledů"   3,43*3,24+1,82*1,1+1,55*1,1</t>
  </si>
  <si>
    <t>978021221</t>
  </si>
  <si>
    <t>Otlučení cementových vnitřních ploch stropů, v rozsahu do 10 %</t>
  </si>
  <si>
    <t>https://podminky.urs.cz/item/CS_URS_2023_01/978021221</t>
  </si>
  <si>
    <t xml:space="preserve">"uvažuje se se s tím, že se suť použije pro zásyp stávajícícho septiku"   0,089</t>
  </si>
  <si>
    <t>784111001</t>
  </si>
  <si>
    <t>Oprášení (ometení) podkladu v místnostech výšky do 3,80 m</t>
  </si>
  <si>
    <t>https://podminky.urs.cz/item/CS_URS_2023_01/784111001</t>
  </si>
  <si>
    <t xml:space="preserve">"malby na štukové omítka na zateplení podhledů a boků průvlaků"   14,82+15,16*0,2</t>
  </si>
  <si>
    <t>3.1 - Stavební část</t>
  </si>
  <si>
    <t xml:space="preserve">    2 - Zakládání</t>
  </si>
  <si>
    <t xml:space="preserve">    4 - Vodorovné konstrukce</t>
  </si>
  <si>
    <t xml:space="preserve">    8 - Trubní vedení</t>
  </si>
  <si>
    <t xml:space="preserve">    998 - Přesun hmot</t>
  </si>
  <si>
    <t>131213702</t>
  </si>
  <si>
    <t>Hloubení nezapažených jam ručně s urovnáním dna do předepsaného profilu a spádu v hornině třídy těžitelnosti I skupiny 3 nesoudržných</t>
  </si>
  <si>
    <t>https://podminky.urs.cz/item/CS_URS_2023_01/131213702</t>
  </si>
  <si>
    <t xml:space="preserve">"výkop okolo studny"   (2,5*2,5+2,9*3,3)/2*0,55+PI*(1,1)^2*0,05-PI*(0,65)^2*0,6</t>
  </si>
  <si>
    <t xml:space="preserve">"odvoz přebytečné vytěžené zeminy"  3,774</t>
  </si>
  <si>
    <t>3,74*1,800</t>
  </si>
  <si>
    <t xml:space="preserve">"plocha ze zámkové dlažby  okolo studny"   3,6*5,6</t>
  </si>
  <si>
    <t>Zakládání</t>
  </si>
  <si>
    <t>242311110</t>
  </si>
  <si>
    <t>Plášť vodárenské studny kopané nebo spouštěné z betonu se zvýšenými nároky na prostředí jakéhokoliv tvaru, velikosti a tloušťky stěn studny C 25/30 do 10 m hloubky</t>
  </si>
  <si>
    <t>https://podminky.urs.cz/item/CS_URS_2023_01/242311110</t>
  </si>
  <si>
    <t xml:space="preserve">"obetonování plnostěných sanačních plastových skruží"    5,2*(PI*(0,5)^2-PI*(0,4)^2)</t>
  </si>
  <si>
    <t>242791119</t>
  </si>
  <si>
    <t>Zapuštění zárubnice z trub do studňového vrtu, z plastických hmot z plastických hmot hl. do 50 m DN přes 700 do 800</t>
  </si>
  <si>
    <t>https://podminky.urs.cz/item/CS_URS_2023_01/242791119</t>
  </si>
  <si>
    <t xml:space="preserve">"montáž sanačních plastových skruží"    11,2</t>
  </si>
  <si>
    <t>56290001x</t>
  </si>
  <si>
    <t>Sanační plastová částečně perforovaná skruš pro studny, vnitřní průměr 800mm, vnější průměr 930mm</t>
  </si>
  <si>
    <t>bm</t>
  </si>
  <si>
    <t>56290002x</t>
  </si>
  <si>
    <t>Sanační plastová plnostěnná skruž pro studny, vnitřní průměr 800mm, vnější průměr 930mm</t>
  </si>
  <si>
    <t>243571112</t>
  </si>
  <si>
    <t>Výplň na dně vodárenské studny z praného kačírku.</t>
  </si>
  <si>
    <t>https://podminky.urs.cz/item/CS_URS_2023_01/243571112</t>
  </si>
  <si>
    <t xml:space="preserve">"dno šachty - zásyp praným kačírkem"   PI*(0,4)^2*0,5</t>
  </si>
  <si>
    <t>247531111</t>
  </si>
  <si>
    <t>Obsyp a těsnění vodárenské studny obsyp se zhutněním z kameniva hrubého drceného 8-16 mm</t>
  </si>
  <si>
    <t>https://podminky.urs.cz/item/CS_URS_2023_01/247531111</t>
  </si>
  <si>
    <t xml:space="preserve">"obsyp perforovaných sanačních plastových skruží"    5,0*(PI*(0,5)^2-PI*(0,4)^2)</t>
  </si>
  <si>
    <t>Vodorovné konstrukce</t>
  </si>
  <si>
    <t>417321515</t>
  </si>
  <si>
    <t>Ztužující pásy a věnce z betonu železového (bez výztuže) tř. C 25/30</t>
  </si>
  <si>
    <t>https://podminky.urs.cz/item/CS_URS_2023_01/417321515</t>
  </si>
  <si>
    <t xml:space="preserve">"studna - nový ŽB věnec"    (PI*(1,0)^2-PI*(0,5)^2)*0,3</t>
  </si>
  <si>
    <t>417351115</t>
  </si>
  <si>
    <t>Bednění bočnic ztužujících pásů a věnců včetně vzpěr zřízení</t>
  </si>
  <si>
    <t>https://podminky.urs.cz/item/CS_URS_2023_01/417351115</t>
  </si>
  <si>
    <t xml:space="preserve">"studna - nový ŽB věnec"    (PI*2,0+PI*1,0)*0,3</t>
  </si>
  <si>
    <t>417351116</t>
  </si>
  <si>
    <t>Bednění bočnic ztužujících pásů a věnců včetně vzpěr odstranění</t>
  </si>
  <si>
    <t>https://podminky.urs.cz/item/CS_URS_2023_01/417351116</t>
  </si>
  <si>
    <t>417361821</t>
  </si>
  <si>
    <t>Výztuž ztužujících pásů a věnců z betonářské oceli 10 505 (R) nebo BSt 500</t>
  </si>
  <si>
    <t>https://podminky.urs.cz/item/CS_URS_2023_01/417361821</t>
  </si>
  <si>
    <t xml:space="preserve">"studna - nový ŽB věnec"   0,063</t>
  </si>
  <si>
    <t xml:space="preserve">"plocha ze zámkové dlažby  okolo studny"   3,42*5,35</t>
  </si>
  <si>
    <t>5962111101x</t>
  </si>
  <si>
    <t>Kladení dlažby z betonových zámkových dlaždic komunikací pro pěší ručně s betonovým ložem tl. do 80 mm, s vyplněním spár s dvojitým hutněním, vibrováním a se smetením přebytečného materiálu na krajnici tl. 60 mm skupiny A, pro plochy do 50 m2</t>
  </si>
  <si>
    <t>18,297*1,03</t>
  </si>
  <si>
    <t>632451457</t>
  </si>
  <si>
    <t>Potěr pískocementový běžný tl. přes 40 do 50 mm tř. C 30</t>
  </si>
  <si>
    <t>https://podminky.urs.cz/item/CS_URS_2023_01/632451457</t>
  </si>
  <si>
    <t xml:space="preserve">"podkladní potěr pod nový ŽB věnec"   PI*(1,1)^2-PI*(0,65)^2*0,6</t>
  </si>
  <si>
    <t>Trubní vedení</t>
  </si>
  <si>
    <t>894411311</t>
  </si>
  <si>
    <t>Osazení betonových nebo železobetonových dílců pro šachty skruží rovných</t>
  </si>
  <si>
    <t>https://podminky.urs.cz/item/CS_URS_2023_01/894411311</t>
  </si>
  <si>
    <t>59224102</t>
  </si>
  <si>
    <t>skruž betonová studniční 100x50x9cm</t>
  </si>
  <si>
    <t xml:space="preserve">"nová horní část studny - skruže"   2</t>
  </si>
  <si>
    <t>894414211</t>
  </si>
  <si>
    <t>Osazení betonových nebo železobetonových dílců pro šachty desek zákrytových</t>
  </si>
  <si>
    <t>https://podminky.urs.cz/item/CS_URS_2023_01/894414211</t>
  </si>
  <si>
    <t>59225778</t>
  </si>
  <si>
    <t>deska betonová zákrytová na skruž celá s otvorem 130x7,5cm</t>
  </si>
  <si>
    <t xml:space="preserve">"nová horní část studny - krycí deska"   1</t>
  </si>
  <si>
    <t>899623171</t>
  </si>
  <si>
    <t>Obetonování potrubí nebo zdiva stok betonem prostým v otevřeném výkopu, betonem tř. C 25/30</t>
  </si>
  <si>
    <t>https://podminky.urs.cz/item/CS_URS_2023_01/899623171</t>
  </si>
  <si>
    <t xml:space="preserve">"obetonování okolo studny a věnce"     (2,5*2,5+2,9*3,3)/2*0,55-PI*(1,0)^2*0,3-PI*(0,65)^2*0,25</t>
  </si>
  <si>
    <t>89999-01</t>
  </si>
  <si>
    <t>Kompletní montáž + dodávka uzamykatelného poklopu na kontrolní otvor v zákrytové desce studny.</t>
  </si>
  <si>
    <t xml:space="preserve">"plocha ze zámkové dlažby  okolo studny - obrubníky"   2*3,5+5,41</t>
  </si>
  <si>
    <t>12,41*1,05</t>
  </si>
  <si>
    <t>938431111</t>
  </si>
  <si>
    <t>Čištění studny průměru přes 80 do 100 cm hloubky do 5 m s odstraněním kalu tloušťky do 0,1 m</t>
  </si>
  <si>
    <t>https://podminky.urs.cz/item/CS_URS_2023_01/938431111</t>
  </si>
  <si>
    <t xml:space="preserve">"prvotní očištění stáv. studny s odstraněním kalu (uvažovaná tl. kalu 100cm)"   1</t>
  </si>
  <si>
    <t>938431118</t>
  </si>
  <si>
    <t>Čištění studny průměru přes 80 do 100 cm Příplatek k ceně za každý další i započatý 1 m hloubky studny</t>
  </si>
  <si>
    <t>https://podminky.urs.cz/item/CS_URS_2023_01/938431118</t>
  </si>
  <si>
    <t xml:space="preserve">"Předpokládaný rozsah práce!"    </t>
  </si>
  <si>
    <t xml:space="preserve">"prvotní očištění stáv. studny s odstraněním kalu (uvažovaná tl. kalu 100cm)"   10,0-5,0</t>
  </si>
  <si>
    <t>938431119</t>
  </si>
  <si>
    <t>Čištění studny průměru přes 80 do 100 cm Příplatek k ceně za každý další i započatý 0,1 m tloušťky kalu</t>
  </si>
  <si>
    <t>https://podminky.urs.cz/item/CS_URS_2023_01/938431119</t>
  </si>
  <si>
    <t xml:space="preserve">"prvotní očištění stáv. studny s odstraněním kalu (uvažovaná tl. kalu 100cm)"    (1,0-0,1)*10</t>
  </si>
  <si>
    <t>985131111</t>
  </si>
  <si>
    <t>Očištění ploch stěn, rubu kleneb a podlah tlakovou vodou</t>
  </si>
  <si>
    <t>https://podminky.urs.cz/item/CS_URS_2023_01/985131111</t>
  </si>
  <si>
    <t xml:space="preserve">"očištění stávajících stěn studny"    PI*1,0*9,0</t>
  </si>
  <si>
    <t>985139111</t>
  </si>
  <si>
    <t>Očištění ploch Příplatek k cenám za práci ve stísněném prostoru</t>
  </si>
  <si>
    <t>https://podminky.urs.cz/item/CS_URS_2023_01/985139111</t>
  </si>
  <si>
    <t>985231113</t>
  </si>
  <si>
    <t>Spárování zdiva hloubky do 40 mm aktivovanou maltou délky spáry na 1 m2 upravované plochy přes 12 m</t>
  </si>
  <si>
    <t>https://podminky.urs.cz/item/CS_URS_2023_01/985231113</t>
  </si>
  <si>
    <t xml:space="preserve">"přespárování stávajícího zdiva studny"    PI*1,0*9,0</t>
  </si>
  <si>
    <t>985231191</t>
  </si>
  <si>
    <t>Spárování zdiva hloubky do 40 mm aktivovanou maltou Příplatek k cenám za práci ve stísněném prostoru</t>
  </si>
  <si>
    <t>https://podminky.urs.cz/item/CS_URS_2023_01/985231191</t>
  </si>
  <si>
    <t>99999-01x</t>
  </si>
  <si>
    <t xml:space="preserve">Kompletní provedení odborných prací (kromě prací, které jsou oceněnny samostatně !) při opravě studny : Předpokládaný postup prací na opravě studny :  odčerpáme vodu průmyslovým kalovým čerpadlem  posouzení stavu, zejména stav pažení a dno  kartáčem a </t>
  </si>
  <si>
    <t>Kompletní provedení odborných prací (kromě prací, které jsou oceněnny samostatně !) při opravě studny : Předpokládaný postup prací na opravě studny :  odčerpáme vodu průmyslovým kalovým čerpadlem  posouzení stavu, zejména stav pažení a dno  kartáčem a proudem vody odstranit nečistoty z pažení - oceněno samostatně !  vyspravení stávajícího cihelného zdiva studny - oceněno samostatně !  odkopání horní části studny s odbouráním zdiva a zhotovení železobetonového lemu a osazení nových skruží s dosypáním zeminy - oceněno samostatně !  studna se znovu opláchne a vyčerpá  vytěží se sediment až po dno studny a nechá nastoupat voda  rozkalí se jemné nečistoty, které zůstaly na dně a na stěnách a vyčerpají se. Toto se opakuje, dokud nebude čisto a na závěr se znovu nechá nastoupat voda  aplikuje se dezinfekční přípravek a jím se omyje celý plášť studny  vodu s šokovým množstvím dezinfekce vyčerpáme  čistou vodou omyjeme plášť studny a znovu se studnu pročerpá  nainstalují se vnitřní sanační roury s v dolní části s perforací a postupně se bude obsypávat prostor mezi zdivem studny a rourou vypraným a vydezinfikovaným štěrkem. Nad hladinou ustálené vody bude provedeno utěsnění mezi stávajícím zdivem a sanační neperforovanou plastovou skruží betonem měkké konzistence, který se bude řádně hutnit propichováním, dno se opatří štěrkovou vrstvou - oceněno samostatně !  rozkalí se jemné nečistoty, které zůstaly na dně a na stěnách a vyčerpají se. Toto se opakuje, dokud nebude čisto a na závěr se znovu nechá nastoupat voda  aplikuje se dezinfekční přípravek a jím se omyje celý plášť studny  vodu s šokovým množstvím dezinfekce vyčerpáme  čistou vodou omyjeme plášť studny a znovu se studnu pročerpá  následně nainstalujeme čerpadlo a technologie na čistění vody a po pročerpání studny se provede rozbor vody na prokázání, že se voda může používat jako pitná</t>
  </si>
  <si>
    <t>99999-02x</t>
  </si>
  <si>
    <t>Kompletní provedení prohloubení studny (konečný vnitřní průměr studny 800mm) vč. osazení a dodávky pažnic atestovaných pro pitnou vodu a vč. odvozu a poplatku za uložení vytěžené zeminy na skládce.</t>
  </si>
  <si>
    <t xml:space="preserve">"Předpokládaná práce a její rozsah"   1,5</t>
  </si>
  <si>
    <t>890111812</t>
  </si>
  <si>
    <t>Bourání šachet a jímek ručně velikosti obestavěného prostoru do 1,5 m3 ze zdiva cihelného</t>
  </si>
  <si>
    <t>https://podminky.urs.cz/item/CS_URS_2023_01/890111812</t>
  </si>
  <si>
    <t>"uvažuje se se s tím, že se vybouraná suť použije pro zásyp stávajícícho septiku !"</t>
  </si>
  <si>
    <t xml:space="preserve">"porovnávací položka pro bourání zákrytové desky a horní části  konstrukce stávající studny"     PI*(0,65)^2*1,3</t>
  </si>
  <si>
    <t>998</t>
  </si>
  <si>
    <t>998254011</t>
  </si>
  <si>
    <t>Přesun hmot pro studny a jímání vody z betonu prostého, železového nebo montované z dílců jakéhokoliv rozsahu do 50 m</t>
  </si>
  <si>
    <t>https://podminky.urs.cz/item/CS_URS_2023_01/998254011</t>
  </si>
  <si>
    <t>VRN - Vedlejší a ostatní ...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</si>
  <si>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</si>
  <si>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</si>
  <si>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</si>
  <si>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</si>
  <si>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Vedlejší rozpočtové náklady</t>
  </si>
  <si>
    <t>VRN1</t>
  </si>
  <si>
    <t>Průzkumné, geodetické a projektové práce</t>
  </si>
  <si>
    <t>VRN1-01</t>
  </si>
  <si>
    <t>Geodetické vytyčení a vyhledání všech dotčených podzemních zařízení od jednotlivých správců sítí s vyznačením polohy zařízení přímo na staveništi k tomu oprávněnou osobou před zahájením zemních prací.</t>
  </si>
  <si>
    <t>VRN1-02</t>
  </si>
  <si>
    <t>Geodetické vytyčení stavby k tomu oprávněnou osobou.</t>
  </si>
  <si>
    <t>VRN1-03</t>
  </si>
  <si>
    <t>Geodetické zaměření skutečného stavu provedení stavby k tomu oprávněnou osobou.</t>
  </si>
  <si>
    <t>VRN1-04</t>
  </si>
  <si>
    <t>Vyhotovení projektové dokumentace skutečného provedení stavby</t>
  </si>
  <si>
    <t>VRN3</t>
  </si>
  <si>
    <t>Zařízení staveniště</t>
  </si>
  <si>
    <t>VRN3-01</t>
  </si>
  <si>
    <t>VRN6</t>
  </si>
  <si>
    <t>Územní vlivy</t>
  </si>
  <si>
    <t>VRN6-01</t>
  </si>
  <si>
    <t>Územní vlivy - ztížené dopravní podmínky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</si>
</sst>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4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51103" TargetMode="External" /><Relationship Id="rId2" Type="http://schemas.openxmlformats.org/officeDocument/2006/relationships/hyperlink" Target="https://podminky.urs.cz/item/CS_URS_2023_01/132212122" TargetMode="External" /><Relationship Id="rId3" Type="http://schemas.openxmlformats.org/officeDocument/2006/relationships/hyperlink" Target="https://podminky.urs.cz/item/CS_URS_2023_01/174151101" TargetMode="External" /><Relationship Id="rId4" Type="http://schemas.openxmlformats.org/officeDocument/2006/relationships/hyperlink" Target="https://podminky.urs.cz/item/CS_URS_2023_01/181351003" TargetMode="External" /><Relationship Id="rId5" Type="http://schemas.openxmlformats.org/officeDocument/2006/relationships/hyperlink" Target="https://podminky.urs.cz/item/CS_URS_2023_01/181411131" TargetMode="External" /><Relationship Id="rId6" Type="http://schemas.openxmlformats.org/officeDocument/2006/relationships/hyperlink" Target="https://podminky.urs.cz/item/CS_URS_2023_01/181951112" TargetMode="External" /><Relationship Id="rId7" Type="http://schemas.openxmlformats.org/officeDocument/2006/relationships/hyperlink" Target="https://podminky.urs.cz/item/CS_URS_2023_01/183403153" TargetMode="External" /><Relationship Id="rId8" Type="http://schemas.openxmlformats.org/officeDocument/2006/relationships/hyperlink" Target="https://podminky.urs.cz/item/CS_URS_2023_01/183403161" TargetMode="External" /><Relationship Id="rId9" Type="http://schemas.openxmlformats.org/officeDocument/2006/relationships/hyperlink" Target="https://podminky.urs.cz/item/CS_URS_2023_01/185804312" TargetMode="External" /><Relationship Id="rId10" Type="http://schemas.openxmlformats.org/officeDocument/2006/relationships/hyperlink" Target="https://podminky.urs.cz/item/CS_URS_2023_01/310236241" TargetMode="External" /><Relationship Id="rId11" Type="http://schemas.openxmlformats.org/officeDocument/2006/relationships/hyperlink" Target="https://podminky.urs.cz/item/CS_URS_2023_01/310238211" TargetMode="External" /><Relationship Id="rId12" Type="http://schemas.openxmlformats.org/officeDocument/2006/relationships/hyperlink" Target="https://podminky.urs.cz/item/CS_URS_2023_01/564750001" TargetMode="External" /><Relationship Id="rId13" Type="http://schemas.openxmlformats.org/officeDocument/2006/relationships/hyperlink" Target="https://podminky.urs.cz/item/CS_URS_2023_01/596211110" TargetMode="External" /><Relationship Id="rId14" Type="http://schemas.openxmlformats.org/officeDocument/2006/relationships/hyperlink" Target="https://podminky.urs.cz/item/CS_URS_2023_01/596811220" TargetMode="External" /><Relationship Id="rId15" Type="http://schemas.openxmlformats.org/officeDocument/2006/relationships/hyperlink" Target="https://podminky.urs.cz/item/CS_URS_2023_01/611325422" TargetMode="External" /><Relationship Id="rId16" Type="http://schemas.openxmlformats.org/officeDocument/2006/relationships/hyperlink" Target="https://podminky.urs.cz/item/CS_URS_2023_01/612131101" TargetMode="External" /><Relationship Id="rId17" Type="http://schemas.openxmlformats.org/officeDocument/2006/relationships/hyperlink" Target="https://podminky.urs.cz/item/CS_URS_2023_01/612325223" TargetMode="External" /><Relationship Id="rId18" Type="http://schemas.openxmlformats.org/officeDocument/2006/relationships/hyperlink" Target="https://podminky.urs.cz/item/CS_URS_2023_01/612325422" TargetMode="External" /><Relationship Id="rId19" Type="http://schemas.openxmlformats.org/officeDocument/2006/relationships/hyperlink" Target="https://podminky.urs.cz/item/CS_URS_2023_01/612331121" TargetMode="External" /><Relationship Id="rId20" Type="http://schemas.openxmlformats.org/officeDocument/2006/relationships/hyperlink" Target="https://podminky.urs.cz/item/CS_URS_2023_01/612331191" TargetMode="External" /><Relationship Id="rId21" Type="http://schemas.openxmlformats.org/officeDocument/2006/relationships/hyperlink" Target="https://podminky.urs.cz/item/CS_URS_2023_01/619995001" TargetMode="External" /><Relationship Id="rId22" Type="http://schemas.openxmlformats.org/officeDocument/2006/relationships/hyperlink" Target="https://podminky.urs.cz/item/CS_URS_2023_01/631311135" TargetMode="External" /><Relationship Id="rId23" Type="http://schemas.openxmlformats.org/officeDocument/2006/relationships/hyperlink" Target="https://podminky.urs.cz/item/CS_URS_2023_01/631319175" TargetMode="External" /><Relationship Id="rId24" Type="http://schemas.openxmlformats.org/officeDocument/2006/relationships/hyperlink" Target="https://podminky.urs.cz/item/CS_URS_2023_01/631351101" TargetMode="External" /><Relationship Id="rId25" Type="http://schemas.openxmlformats.org/officeDocument/2006/relationships/hyperlink" Target="https://podminky.urs.cz/item/CS_URS_2023_01/631351102" TargetMode="External" /><Relationship Id="rId26" Type="http://schemas.openxmlformats.org/officeDocument/2006/relationships/hyperlink" Target="https://podminky.urs.cz/item/CS_URS_2023_01/631361821" TargetMode="External" /><Relationship Id="rId27" Type="http://schemas.openxmlformats.org/officeDocument/2006/relationships/hyperlink" Target="https://podminky.urs.cz/item/CS_URS_2023_01/631362021" TargetMode="External" /><Relationship Id="rId28" Type="http://schemas.openxmlformats.org/officeDocument/2006/relationships/hyperlink" Target="https://podminky.urs.cz/item/CS_URS_2023_01/916231213" TargetMode="External" /><Relationship Id="rId29" Type="http://schemas.openxmlformats.org/officeDocument/2006/relationships/hyperlink" Target="https://podminky.urs.cz/item/CS_URS_2023_01/935111111" TargetMode="External" /><Relationship Id="rId30" Type="http://schemas.openxmlformats.org/officeDocument/2006/relationships/hyperlink" Target="https://podminky.urs.cz/item/CS_URS_2023_01/935111911" TargetMode="External" /><Relationship Id="rId31" Type="http://schemas.openxmlformats.org/officeDocument/2006/relationships/hyperlink" Target="https://podminky.urs.cz/item/CS_URS_2023_01/935112111" TargetMode="External" /><Relationship Id="rId32" Type="http://schemas.openxmlformats.org/officeDocument/2006/relationships/hyperlink" Target="https://podminky.urs.cz/item/CS_URS_2023_01/935112911" TargetMode="External" /><Relationship Id="rId33" Type="http://schemas.openxmlformats.org/officeDocument/2006/relationships/hyperlink" Target="https://podminky.urs.cz/item/CS_URS_2023_01/953941411" TargetMode="External" /><Relationship Id="rId34" Type="http://schemas.openxmlformats.org/officeDocument/2006/relationships/hyperlink" Target="https://podminky.urs.cz/item/CS_URS_2023_01/953943125" TargetMode="External" /><Relationship Id="rId35" Type="http://schemas.openxmlformats.org/officeDocument/2006/relationships/hyperlink" Target="https://podminky.urs.cz/item/CS_URS_2023_01/953943211" TargetMode="External" /><Relationship Id="rId36" Type="http://schemas.openxmlformats.org/officeDocument/2006/relationships/hyperlink" Target="https://podminky.urs.cz/item/CS_URS_2023_01/953961114" TargetMode="External" /><Relationship Id="rId37" Type="http://schemas.openxmlformats.org/officeDocument/2006/relationships/hyperlink" Target="https://podminky.urs.cz/item/CS_URS_2023_01/985131311" TargetMode="External" /><Relationship Id="rId38" Type="http://schemas.openxmlformats.org/officeDocument/2006/relationships/hyperlink" Target="https://podminky.urs.cz/item/CS_URS_2023_01/949101111" TargetMode="External" /><Relationship Id="rId39" Type="http://schemas.openxmlformats.org/officeDocument/2006/relationships/hyperlink" Target="https://podminky.urs.cz/item/CS_URS_2023_01/962052210" TargetMode="External" /><Relationship Id="rId40" Type="http://schemas.openxmlformats.org/officeDocument/2006/relationships/hyperlink" Target="https://podminky.urs.cz/item/CS_URS_2023_01/963051113" TargetMode="External" /><Relationship Id="rId41" Type="http://schemas.openxmlformats.org/officeDocument/2006/relationships/hyperlink" Target="https://podminky.urs.cz/item/CS_URS_2023_01/971052341" TargetMode="External" /><Relationship Id="rId42" Type="http://schemas.openxmlformats.org/officeDocument/2006/relationships/hyperlink" Target="https://podminky.urs.cz/item/CS_URS_2023_01/964061321" TargetMode="External" /><Relationship Id="rId43" Type="http://schemas.openxmlformats.org/officeDocument/2006/relationships/hyperlink" Target="https://podminky.urs.cz/item/CS_URS_2023_01/967031132" TargetMode="External" /><Relationship Id="rId44" Type="http://schemas.openxmlformats.org/officeDocument/2006/relationships/hyperlink" Target="https://podminky.urs.cz/item/CS_URS_2023_01/971033341" TargetMode="External" /><Relationship Id="rId45" Type="http://schemas.openxmlformats.org/officeDocument/2006/relationships/hyperlink" Target="https://podminky.urs.cz/item/CS_URS_2023_01/978011141" TargetMode="External" /><Relationship Id="rId46" Type="http://schemas.openxmlformats.org/officeDocument/2006/relationships/hyperlink" Target="https://podminky.urs.cz/item/CS_URS_2023_01/978013141" TargetMode="External" /><Relationship Id="rId47" Type="http://schemas.openxmlformats.org/officeDocument/2006/relationships/hyperlink" Target="https://podminky.urs.cz/item/CS_URS_2023_01/978013191" TargetMode="External" /><Relationship Id="rId48" Type="http://schemas.openxmlformats.org/officeDocument/2006/relationships/hyperlink" Target="https://podminky.urs.cz/item/CS_URS_2023_01/978059541" TargetMode="External" /><Relationship Id="rId49" Type="http://schemas.openxmlformats.org/officeDocument/2006/relationships/hyperlink" Target="https://podminky.urs.cz/item/CS_URS_2023_01/997013111" TargetMode="External" /><Relationship Id="rId50" Type="http://schemas.openxmlformats.org/officeDocument/2006/relationships/hyperlink" Target="https://podminky.urs.cz/item/CS_URS_2023_01/997013501" TargetMode="External" /><Relationship Id="rId51" Type="http://schemas.openxmlformats.org/officeDocument/2006/relationships/hyperlink" Target="https://podminky.urs.cz/item/CS_URS_2023_01/997013509" TargetMode="External" /><Relationship Id="rId52" Type="http://schemas.openxmlformats.org/officeDocument/2006/relationships/hyperlink" Target="https://podminky.urs.cz/item/CS_URS_2023_01/997013635" TargetMode="External" /><Relationship Id="rId53" Type="http://schemas.openxmlformats.org/officeDocument/2006/relationships/hyperlink" Target="https://podminky.urs.cz/item/CS_URS_2023_01/998011001" TargetMode="External" /><Relationship Id="rId54" Type="http://schemas.openxmlformats.org/officeDocument/2006/relationships/hyperlink" Target="https://podminky.urs.cz/item/CS_URS_2023_01/721171808" TargetMode="External" /><Relationship Id="rId55" Type="http://schemas.openxmlformats.org/officeDocument/2006/relationships/hyperlink" Target="https://podminky.urs.cz/item/CS_URS_2023_01/722170801" TargetMode="External" /><Relationship Id="rId56" Type="http://schemas.openxmlformats.org/officeDocument/2006/relationships/hyperlink" Target="https://podminky.urs.cz/item/CS_URS_2023_01/725110814" TargetMode="External" /><Relationship Id="rId57" Type="http://schemas.openxmlformats.org/officeDocument/2006/relationships/hyperlink" Target="https://podminky.urs.cz/item/CS_URS_2023_01/725210821" TargetMode="External" /><Relationship Id="rId58" Type="http://schemas.openxmlformats.org/officeDocument/2006/relationships/hyperlink" Target="https://podminky.urs.cz/item/CS_URS_2023_01/725820801" TargetMode="External" /><Relationship Id="rId59" Type="http://schemas.openxmlformats.org/officeDocument/2006/relationships/hyperlink" Target="https://podminky.urs.cz/item/CS_URS_2023_01/762811811" TargetMode="External" /><Relationship Id="rId60" Type="http://schemas.openxmlformats.org/officeDocument/2006/relationships/hyperlink" Target="https://podminky.urs.cz/item/CS_URS_2023_01/762822810" TargetMode="External" /><Relationship Id="rId61" Type="http://schemas.openxmlformats.org/officeDocument/2006/relationships/hyperlink" Target="https://podminky.urs.cz/item/CS_URS_2023_01/767640311" TargetMode="External" /><Relationship Id="rId62" Type="http://schemas.openxmlformats.org/officeDocument/2006/relationships/hyperlink" Target="https://podminky.urs.cz/item/CS_URS_2023_01/998767101" TargetMode="External" /><Relationship Id="rId63" Type="http://schemas.openxmlformats.org/officeDocument/2006/relationships/hyperlink" Target="https://podminky.urs.cz/item/CS_URS_2023_01/767691822" TargetMode="External" /><Relationship Id="rId64" Type="http://schemas.openxmlformats.org/officeDocument/2006/relationships/hyperlink" Target="https://podminky.urs.cz/item/CS_URS_2023_01/781111011" TargetMode="External" /><Relationship Id="rId65" Type="http://schemas.openxmlformats.org/officeDocument/2006/relationships/hyperlink" Target="https://podminky.urs.cz/item/CS_URS_2023_01/781121011" TargetMode="External" /><Relationship Id="rId66" Type="http://schemas.openxmlformats.org/officeDocument/2006/relationships/hyperlink" Target="https://podminky.urs.cz/item/CS_URS_2023_01/781474117" TargetMode="External" /><Relationship Id="rId67" Type="http://schemas.openxmlformats.org/officeDocument/2006/relationships/hyperlink" Target="https://podminky.urs.cz/item/CS_URS_2023_01/781477111" TargetMode="External" /><Relationship Id="rId68" Type="http://schemas.openxmlformats.org/officeDocument/2006/relationships/hyperlink" Target="https://podminky.urs.cz/item/CS_URS_2023_01/998781101" TargetMode="External" /><Relationship Id="rId69" Type="http://schemas.openxmlformats.org/officeDocument/2006/relationships/hyperlink" Target="https://podminky.urs.cz/item/CS_URS_2023_01/783301303" TargetMode="External" /><Relationship Id="rId70" Type="http://schemas.openxmlformats.org/officeDocument/2006/relationships/hyperlink" Target="https://podminky.urs.cz/item/CS_URS_2023_01/783306809" TargetMode="External" /><Relationship Id="rId71" Type="http://schemas.openxmlformats.org/officeDocument/2006/relationships/hyperlink" Target="https://podminky.urs.cz/item/CS_URS_2023_01/783314201" TargetMode="External" /><Relationship Id="rId72" Type="http://schemas.openxmlformats.org/officeDocument/2006/relationships/hyperlink" Target="https://podminky.urs.cz/item/CS_URS_2023_01/783315101" TargetMode="External" /><Relationship Id="rId73" Type="http://schemas.openxmlformats.org/officeDocument/2006/relationships/hyperlink" Target="https://podminky.urs.cz/item/CS_URS_2023_01/783317101" TargetMode="External" /><Relationship Id="rId74" Type="http://schemas.openxmlformats.org/officeDocument/2006/relationships/hyperlink" Target="https://podminky.urs.cz/item/CS_URS_2023_01/783801505" TargetMode="External" /><Relationship Id="rId75" Type="http://schemas.openxmlformats.org/officeDocument/2006/relationships/hyperlink" Target="https://podminky.urs.cz/item/CS_URS_2023_01/783813131" TargetMode="External" /><Relationship Id="rId76" Type="http://schemas.openxmlformats.org/officeDocument/2006/relationships/hyperlink" Target="https://podminky.urs.cz/item/CS_URS_2023_01/783817421" TargetMode="External" /><Relationship Id="rId77" Type="http://schemas.openxmlformats.org/officeDocument/2006/relationships/hyperlink" Target="https://podminky.urs.cz/item/CS_URS_2023_01/783901453" TargetMode="External" /><Relationship Id="rId78" Type="http://schemas.openxmlformats.org/officeDocument/2006/relationships/hyperlink" Target="https://podminky.urs.cz/item/CS_URS_2023_01/783913151" TargetMode="External" /><Relationship Id="rId79" Type="http://schemas.openxmlformats.org/officeDocument/2006/relationships/hyperlink" Target="https://podminky.urs.cz/item/CS_URS_2023_01/783917161" TargetMode="External" /><Relationship Id="rId80" Type="http://schemas.openxmlformats.org/officeDocument/2006/relationships/hyperlink" Target="https://podminky.urs.cz/item/CS_URS_2023_01/784121001" TargetMode="External" /><Relationship Id="rId81" Type="http://schemas.openxmlformats.org/officeDocument/2006/relationships/hyperlink" Target="https://podminky.urs.cz/item/CS_URS_2023_01/784121011" TargetMode="External" /><Relationship Id="rId82" Type="http://schemas.openxmlformats.org/officeDocument/2006/relationships/hyperlink" Target="https://podminky.urs.cz/item/CS_URS_2023_01/784181111" TargetMode="External" /><Relationship Id="rId83" Type="http://schemas.openxmlformats.org/officeDocument/2006/relationships/hyperlink" Target="https://podminky.urs.cz/item/CS_URS_2023_01/784221101" TargetMode="External" /><Relationship Id="rId8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51103" TargetMode="External" /><Relationship Id="rId2" Type="http://schemas.openxmlformats.org/officeDocument/2006/relationships/hyperlink" Target="https://podminky.urs.cz/item/CS_URS_2023_01/131251103" TargetMode="External" /><Relationship Id="rId3" Type="http://schemas.openxmlformats.org/officeDocument/2006/relationships/hyperlink" Target="https://podminky.urs.cz/item/CS_URS_2023_01/162551108" TargetMode="External" /><Relationship Id="rId4" Type="http://schemas.openxmlformats.org/officeDocument/2006/relationships/hyperlink" Target="https://podminky.urs.cz/item/CS_URS_2023_01/171201231" TargetMode="External" /><Relationship Id="rId5" Type="http://schemas.openxmlformats.org/officeDocument/2006/relationships/hyperlink" Target="https://podminky.urs.cz/item/CS_URS_2023_01/174151101" TargetMode="External" /><Relationship Id="rId6" Type="http://schemas.openxmlformats.org/officeDocument/2006/relationships/hyperlink" Target="https://podminky.urs.cz/item/CS_URS_2023_01/181351003" TargetMode="External" /><Relationship Id="rId7" Type="http://schemas.openxmlformats.org/officeDocument/2006/relationships/hyperlink" Target="https://podminky.urs.cz/item/CS_URS_2023_01/181411131" TargetMode="External" /><Relationship Id="rId8" Type="http://schemas.openxmlformats.org/officeDocument/2006/relationships/hyperlink" Target="https://podminky.urs.cz/item/CS_URS_2023_01/183403153" TargetMode="External" /><Relationship Id="rId9" Type="http://schemas.openxmlformats.org/officeDocument/2006/relationships/hyperlink" Target="https://podminky.urs.cz/item/CS_URS_2023_01/183403161" TargetMode="External" /><Relationship Id="rId10" Type="http://schemas.openxmlformats.org/officeDocument/2006/relationships/hyperlink" Target="https://podminky.urs.cz/item/CS_URS_2023_01/185804312" TargetMode="External" /><Relationship Id="rId11" Type="http://schemas.openxmlformats.org/officeDocument/2006/relationships/hyperlink" Target="https://podminky.urs.cz/item/CS_URS_2023_01/631311134" TargetMode="External" /><Relationship Id="rId12" Type="http://schemas.openxmlformats.org/officeDocument/2006/relationships/hyperlink" Target="https://podminky.urs.cz/item/CS_URS_2023_01/631319175" TargetMode="External" /><Relationship Id="rId13" Type="http://schemas.openxmlformats.org/officeDocument/2006/relationships/hyperlink" Target="https://podminky.urs.cz/item/CS_URS_2023_01/631362021" TargetMode="External" /><Relationship Id="rId14" Type="http://schemas.openxmlformats.org/officeDocument/2006/relationships/hyperlink" Target="https://podminky.urs.cz/item/CS_URS_2023_01/637121112" TargetMode="External" /><Relationship Id="rId15" Type="http://schemas.openxmlformats.org/officeDocument/2006/relationships/hyperlink" Target="https://podminky.urs.cz/item/CS_URS_2023_01/916231213" TargetMode="External" /><Relationship Id="rId16" Type="http://schemas.openxmlformats.org/officeDocument/2006/relationships/hyperlink" Target="https://podminky.urs.cz/item/CS_URS_2023_01/919726122" TargetMode="External" /><Relationship Id="rId17" Type="http://schemas.openxmlformats.org/officeDocument/2006/relationships/hyperlink" Target="https://podminky.urs.cz/item/CS_URS_2023_01/952903112" TargetMode="External" /><Relationship Id="rId18" Type="http://schemas.openxmlformats.org/officeDocument/2006/relationships/hyperlink" Target="https://podminky.urs.cz/item/CS_URS_2023_01/998271301" TargetMode="External" /><Relationship Id="rId19" Type="http://schemas.openxmlformats.org/officeDocument/2006/relationships/hyperlink" Target="https://podminky.urs.cz/item/CS_URS_2023_01/711111001" TargetMode="External" /><Relationship Id="rId20" Type="http://schemas.openxmlformats.org/officeDocument/2006/relationships/hyperlink" Target="https://podminky.urs.cz/item/CS_URS_2023_01/711111002" TargetMode="External" /><Relationship Id="rId21" Type="http://schemas.openxmlformats.org/officeDocument/2006/relationships/hyperlink" Target="https://podminky.urs.cz/item/CS_URS_2023_01/711112001" TargetMode="External" /><Relationship Id="rId22" Type="http://schemas.openxmlformats.org/officeDocument/2006/relationships/hyperlink" Target="https://podminky.urs.cz/item/CS_URS_2023_01/711112002" TargetMode="External" /><Relationship Id="rId23" Type="http://schemas.openxmlformats.org/officeDocument/2006/relationships/hyperlink" Target="https://podminky.urs.cz/item/CS_URS_2023_01/711131101" TargetMode="External" /><Relationship Id="rId24" Type="http://schemas.openxmlformats.org/officeDocument/2006/relationships/hyperlink" Target="https://podminky.urs.cz/item/CS_URS_2023_01/711132101" TargetMode="External" /><Relationship Id="rId25" Type="http://schemas.openxmlformats.org/officeDocument/2006/relationships/hyperlink" Target="https://podminky.urs.cz/item/CS_URS_2023_01/998711101" TargetMode="External" /><Relationship Id="rId2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1131121" TargetMode="External" /><Relationship Id="rId2" Type="http://schemas.openxmlformats.org/officeDocument/2006/relationships/hyperlink" Target="https://podminky.urs.cz/item/CS_URS_2023_01/611311131" TargetMode="External" /><Relationship Id="rId3" Type="http://schemas.openxmlformats.org/officeDocument/2006/relationships/hyperlink" Target="https://podminky.urs.cz/item/CS_URS_2023_01/611335411" TargetMode="External" /><Relationship Id="rId4" Type="http://schemas.openxmlformats.org/officeDocument/2006/relationships/hyperlink" Target="https://podminky.urs.cz/item/CS_URS_2023_01/621131121" TargetMode="External" /><Relationship Id="rId5" Type="http://schemas.openxmlformats.org/officeDocument/2006/relationships/hyperlink" Target="https://podminky.urs.cz/item/CS_URS_2023_01/621221031" TargetMode="External" /><Relationship Id="rId6" Type="http://schemas.openxmlformats.org/officeDocument/2006/relationships/hyperlink" Target="https://podminky.urs.cz/item/CS_URS_2023_01/621251105" TargetMode="External" /><Relationship Id="rId7" Type="http://schemas.openxmlformats.org/officeDocument/2006/relationships/hyperlink" Target="https://podminky.urs.cz/item/CS_URS_2023_01/985132311" TargetMode="External" /><Relationship Id="rId8" Type="http://schemas.openxmlformats.org/officeDocument/2006/relationships/hyperlink" Target="https://podminky.urs.cz/item/CS_URS_2023_01/949101111" TargetMode="External" /><Relationship Id="rId9" Type="http://schemas.openxmlformats.org/officeDocument/2006/relationships/hyperlink" Target="https://podminky.urs.cz/item/CS_URS_2023_01/978021221" TargetMode="External" /><Relationship Id="rId10" Type="http://schemas.openxmlformats.org/officeDocument/2006/relationships/hyperlink" Target="https://podminky.urs.cz/item/CS_URS_2023_01/997013111" TargetMode="External" /><Relationship Id="rId11" Type="http://schemas.openxmlformats.org/officeDocument/2006/relationships/hyperlink" Target="https://podminky.urs.cz/item/CS_URS_2023_01/998011001" TargetMode="External" /><Relationship Id="rId12" Type="http://schemas.openxmlformats.org/officeDocument/2006/relationships/hyperlink" Target="https://podminky.urs.cz/item/CS_URS_2023_01/784111001" TargetMode="External" /><Relationship Id="rId13" Type="http://schemas.openxmlformats.org/officeDocument/2006/relationships/hyperlink" Target="https://podminky.urs.cz/item/CS_URS_2023_01/784181111" TargetMode="External" /><Relationship Id="rId14" Type="http://schemas.openxmlformats.org/officeDocument/2006/relationships/hyperlink" Target="https://podminky.urs.cz/item/CS_URS_2023_01/784221101" TargetMode="External" /><Relationship Id="rId15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13702" TargetMode="External" /><Relationship Id="rId2" Type="http://schemas.openxmlformats.org/officeDocument/2006/relationships/hyperlink" Target="https://podminky.urs.cz/item/CS_URS_2023_01/162551108" TargetMode="External" /><Relationship Id="rId3" Type="http://schemas.openxmlformats.org/officeDocument/2006/relationships/hyperlink" Target="https://podminky.urs.cz/item/CS_URS_2023_01/171201231" TargetMode="External" /><Relationship Id="rId4" Type="http://schemas.openxmlformats.org/officeDocument/2006/relationships/hyperlink" Target="https://podminky.urs.cz/item/CS_URS_2023_01/181951112" TargetMode="External" /><Relationship Id="rId5" Type="http://schemas.openxmlformats.org/officeDocument/2006/relationships/hyperlink" Target="https://podminky.urs.cz/item/CS_URS_2023_01/242311110" TargetMode="External" /><Relationship Id="rId6" Type="http://schemas.openxmlformats.org/officeDocument/2006/relationships/hyperlink" Target="https://podminky.urs.cz/item/CS_URS_2023_01/242791119" TargetMode="External" /><Relationship Id="rId7" Type="http://schemas.openxmlformats.org/officeDocument/2006/relationships/hyperlink" Target="https://podminky.urs.cz/item/CS_URS_2023_01/243571112" TargetMode="External" /><Relationship Id="rId8" Type="http://schemas.openxmlformats.org/officeDocument/2006/relationships/hyperlink" Target="https://podminky.urs.cz/item/CS_URS_2023_01/247531111" TargetMode="External" /><Relationship Id="rId9" Type="http://schemas.openxmlformats.org/officeDocument/2006/relationships/hyperlink" Target="https://podminky.urs.cz/item/CS_URS_2023_01/417321515" TargetMode="External" /><Relationship Id="rId10" Type="http://schemas.openxmlformats.org/officeDocument/2006/relationships/hyperlink" Target="https://podminky.urs.cz/item/CS_URS_2023_01/417351115" TargetMode="External" /><Relationship Id="rId11" Type="http://schemas.openxmlformats.org/officeDocument/2006/relationships/hyperlink" Target="https://podminky.urs.cz/item/CS_URS_2023_01/417351116" TargetMode="External" /><Relationship Id="rId12" Type="http://schemas.openxmlformats.org/officeDocument/2006/relationships/hyperlink" Target="https://podminky.urs.cz/item/CS_URS_2023_01/417361821" TargetMode="External" /><Relationship Id="rId13" Type="http://schemas.openxmlformats.org/officeDocument/2006/relationships/hyperlink" Target="https://podminky.urs.cz/item/CS_URS_2023_01/564750001" TargetMode="External" /><Relationship Id="rId14" Type="http://schemas.openxmlformats.org/officeDocument/2006/relationships/hyperlink" Target="https://podminky.urs.cz/item/CS_URS_2023_01/632451457" TargetMode="External" /><Relationship Id="rId15" Type="http://schemas.openxmlformats.org/officeDocument/2006/relationships/hyperlink" Target="https://podminky.urs.cz/item/CS_URS_2023_01/894411311" TargetMode="External" /><Relationship Id="rId16" Type="http://schemas.openxmlformats.org/officeDocument/2006/relationships/hyperlink" Target="https://podminky.urs.cz/item/CS_URS_2023_01/894414211" TargetMode="External" /><Relationship Id="rId17" Type="http://schemas.openxmlformats.org/officeDocument/2006/relationships/hyperlink" Target="https://podminky.urs.cz/item/CS_URS_2023_01/899623171" TargetMode="External" /><Relationship Id="rId18" Type="http://schemas.openxmlformats.org/officeDocument/2006/relationships/hyperlink" Target="https://podminky.urs.cz/item/CS_URS_2023_01/916231213" TargetMode="External" /><Relationship Id="rId19" Type="http://schemas.openxmlformats.org/officeDocument/2006/relationships/hyperlink" Target="https://podminky.urs.cz/item/CS_URS_2023_01/938431111" TargetMode="External" /><Relationship Id="rId20" Type="http://schemas.openxmlformats.org/officeDocument/2006/relationships/hyperlink" Target="https://podminky.urs.cz/item/CS_URS_2023_01/938431118" TargetMode="External" /><Relationship Id="rId21" Type="http://schemas.openxmlformats.org/officeDocument/2006/relationships/hyperlink" Target="https://podminky.urs.cz/item/CS_URS_2023_01/938431119" TargetMode="External" /><Relationship Id="rId22" Type="http://schemas.openxmlformats.org/officeDocument/2006/relationships/hyperlink" Target="https://podminky.urs.cz/item/CS_URS_2023_01/985131111" TargetMode="External" /><Relationship Id="rId23" Type="http://schemas.openxmlformats.org/officeDocument/2006/relationships/hyperlink" Target="https://podminky.urs.cz/item/CS_URS_2023_01/985131311" TargetMode="External" /><Relationship Id="rId24" Type="http://schemas.openxmlformats.org/officeDocument/2006/relationships/hyperlink" Target="https://podminky.urs.cz/item/CS_URS_2023_01/985139111" TargetMode="External" /><Relationship Id="rId25" Type="http://schemas.openxmlformats.org/officeDocument/2006/relationships/hyperlink" Target="https://podminky.urs.cz/item/CS_URS_2023_01/985231113" TargetMode="External" /><Relationship Id="rId26" Type="http://schemas.openxmlformats.org/officeDocument/2006/relationships/hyperlink" Target="https://podminky.urs.cz/item/CS_URS_2023_01/985231191" TargetMode="External" /><Relationship Id="rId27" Type="http://schemas.openxmlformats.org/officeDocument/2006/relationships/hyperlink" Target="https://podminky.urs.cz/item/CS_URS_2023_01/890111812" TargetMode="External" /><Relationship Id="rId28" Type="http://schemas.openxmlformats.org/officeDocument/2006/relationships/hyperlink" Target="https://podminky.urs.cz/item/CS_URS_2023_01/998254011" TargetMode="External" /><Relationship Id="rId2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IMPORT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Předměřice nad Labem - Stavědlo I. - napojení vody a kanalizace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14</v>
      </c>
      <c r="BW94" s="117" t="s">
        <v>5</v>
      </c>
      <c r="BX94" s="117" t="s">
        <v>75</v>
      </c>
      <c r="CL94" s="117" t="s">
        <v>1</v>
      </c>
    </row>
    <row r="95" s="7" customFormat="1" ht="16.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'1.1.a - Stavební část - s...'!J30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'1.1.a - Stavební část - s...'!P135</f>
        <v>0</v>
      </c>
      <c r="AV95" s="128">
        <f>'1.1.a - Stavební část - s...'!J33</f>
        <v>0</v>
      </c>
      <c r="AW95" s="128">
        <f>'1.1.a - Stavební část - s...'!J34</f>
        <v>0</v>
      </c>
      <c r="AX95" s="128">
        <f>'1.1.a - Stavební část - s...'!J35</f>
        <v>0</v>
      </c>
      <c r="AY95" s="128">
        <f>'1.1.a - Stavební část - s...'!J36</f>
        <v>0</v>
      </c>
      <c r="AZ95" s="128">
        <f>'1.1.a - Stavební část - s...'!F33</f>
        <v>0</v>
      </c>
      <c r="BA95" s="128">
        <f>'1.1.a - Stavební část - s...'!F34</f>
        <v>0</v>
      </c>
      <c r="BB95" s="128">
        <f>'1.1.a - Stavební část - s...'!F35</f>
        <v>0</v>
      </c>
      <c r="BC95" s="128">
        <f>'1.1.a - Stavební část - s...'!F36</f>
        <v>0</v>
      </c>
      <c r="BD95" s="130">
        <f>'1.1.a - Stavební část - s...'!F37</f>
        <v>0</v>
      </c>
      <c r="BE95" s="7"/>
      <c r="BT95" s="131" t="s">
        <v>80</v>
      </c>
      <c r="BV95" s="131" t="s">
        <v>14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76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'1.1.b - Stavební část - n...'!J30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27">
        <v>0</v>
      </c>
      <c r="AT96" s="128">
        <f>ROUND(SUM(AV96:AW96),2)</f>
        <v>0</v>
      </c>
      <c r="AU96" s="129">
        <f>'1.1.b - Stavební část - n...'!P124</f>
        <v>0</v>
      </c>
      <c r="AV96" s="128">
        <f>'1.1.b - Stavební část - n...'!J33</f>
        <v>0</v>
      </c>
      <c r="AW96" s="128">
        <f>'1.1.b - Stavební část - n...'!J34</f>
        <v>0</v>
      </c>
      <c r="AX96" s="128">
        <f>'1.1.b - Stavební část - n...'!J35</f>
        <v>0</v>
      </c>
      <c r="AY96" s="128">
        <f>'1.1.b - Stavební část - n...'!J36</f>
        <v>0</v>
      </c>
      <c r="AZ96" s="128">
        <f>'1.1.b - Stavební část - n...'!F33</f>
        <v>0</v>
      </c>
      <c r="BA96" s="128">
        <f>'1.1.b - Stavební část - n...'!F34</f>
        <v>0</v>
      </c>
      <c r="BB96" s="128">
        <f>'1.1.b - Stavební část - n...'!F35</f>
        <v>0</v>
      </c>
      <c r="BC96" s="128">
        <f>'1.1.b - Stavební část - n...'!F36</f>
        <v>0</v>
      </c>
      <c r="BD96" s="130">
        <f>'1.1.b - Stavební část - n...'!F37</f>
        <v>0</v>
      </c>
      <c r="BE96" s="7"/>
      <c r="BT96" s="131" t="s">
        <v>80</v>
      </c>
      <c r="BV96" s="131" t="s">
        <v>14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7" customFormat="1" ht="16.5" customHeight="1">
      <c r="A97" s="119" t="s">
        <v>76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'1.2. - Zdravotně-technick...'!J30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79</v>
      </c>
      <c r="AR97" s="126"/>
      <c r="AS97" s="127">
        <v>0</v>
      </c>
      <c r="AT97" s="128">
        <f>ROUND(SUM(AV97:AW97),2)</f>
        <v>0</v>
      </c>
      <c r="AU97" s="129">
        <f>'1.2. - Zdravotně-technick...'!P123</f>
        <v>0</v>
      </c>
      <c r="AV97" s="128">
        <f>'1.2. - Zdravotně-technick...'!J33</f>
        <v>0</v>
      </c>
      <c r="AW97" s="128">
        <f>'1.2. - Zdravotně-technick...'!J34</f>
        <v>0</v>
      </c>
      <c r="AX97" s="128">
        <f>'1.2. - Zdravotně-technick...'!J35</f>
        <v>0</v>
      </c>
      <c r="AY97" s="128">
        <f>'1.2. - Zdravotně-technick...'!J36</f>
        <v>0</v>
      </c>
      <c r="AZ97" s="128">
        <f>'1.2. - Zdravotně-technick...'!F33</f>
        <v>0</v>
      </c>
      <c r="BA97" s="128">
        <f>'1.2. - Zdravotně-technick...'!F34</f>
        <v>0</v>
      </c>
      <c r="BB97" s="128">
        <f>'1.2. - Zdravotně-technick...'!F35</f>
        <v>0</v>
      </c>
      <c r="BC97" s="128">
        <f>'1.2. - Zdravotně-technick...'!F36</f>
        <v>0</v>
      </c>
      <c r="BD97" s="130">
        <f>'1.2. - Zdravotně-technick...'!F37</f>
        <v>0</v>
      </c>
      <c r="BE97" s="7"/>
      <c r="BT97" s="131" t="s">
        <v>80</v>
      </c>
      <c r="BV97" s="131" t="s">
        <v>14</v>
      </c>
      <c r="BW97" s="131" t="s">
        <v>88</v>
      </c>
      <c r="BX97" s="131" t="s">
        <v>5</v>
      </c>
      <c r="CL97" s="131" t="s">
        <v>1</v>
      </c>
      <c r="CM97" s="131" t="s">
        <v>82</v>
      </c>
    </row>
    <row r="98" s="7" customFormat="1" ht="16.5" customHeight="1">
      <c r="A98" s="119" t="s">
        <v>76</v>
      </c>
      <c r="B98" s="120"/>
      <c r="C98" s="121"/>
      <c r="D98" s="122" t="s">
        <v>89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'2.1 - Stavební část'!J30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79</v>
      </c>
      <c r="AR98" s="126"/>
      <c r="AS98" s="127">
        <v>0</v>
      </c>
      <c r="AT98" s="128">
        <f>ROUND(SUM(AV98:AW98),2)</f>
        <v>0</v>
      </c>
      <c r="AU98" s="129">
        <f>'2.1 - Stavební část'!P124</f>
        <v>0</v>
      </c>
      <c r="AV98" s="128">
        <f>'2.1 - Stavební část'!J33</f>
        <v>0</v>
      </c>
      <c r="AW98" s="128">
        <f>'2.1 - Stavební část'!J34</f>
        <v>0</v>
      </c>
      <c r="AX98" s="128">
        <f>'2.1 - Stavební část'!J35</f>
        <v>0</v>
      </c>
      <c r="AY98" s="128">
        <f>'2.1 - Stavební část'!J36</f>
        <v>0</v>
      </c>
      <c r="AZ98" s="128">
        <f>'2.1 - Stavební část'!F33</f>
        <v>0</v>
      </c>
      <c r="BA98" s="128">
        <f>'2.1 - Stavební část'!F34</f>
        <v>0</v>
      </c>
      <c r="BB98" s="128">
        <f>'2.1 - Stavební část'!F35</f>
        <v>0</v>
      </c>
      <c r="BC98" s="128">
        <f>'2.1 - Stavební část'!F36</f>
        <v>0</v>
      </c>
      <c r="BD98" s="130">
        <f>'2.1 - Stavební část'!F37</f>
        <v>0</v>
      </c>
      <c r="BE98" s="7"/>
      <c r="BT98" s="131" t="s">
        <v>80</v>
      </c>
      <c r="BV98" s="131" t="s">
        <v>14</v>
      </c>
      <c r="BW98" s="131" t="s">
        <v>91</v>
      </c>
      <c r="BX98" s="131" t="s">
        <v>5</v>
      </c>
      <c r="CL98" s="131" t="s">
        <v>1</v>
      </c>
      <c r="CM98" s="131" t="s">
        <v>82</v>
      </c>
    </row>
    <row r="99" s="7" customFormat="1" ht="16.5" customHeight="1">
      <c r="A99" s="119" t="s">
        <v>76</v>
      </c>
      <c r="B99" s="120"/>
      <c r="C99" s="121"/>
      <c r="D99" s="122" t="s">
        <v>92</v>
      </c>
      <c r="E99" s="122"/>
      <c r="F99" s="122"/>
      <c r="G99" s="122"/>
      <c r="H99" s="122"/>
      <c r="I99" s="123"/>
      <c r="J99" s="122" t="s">
        <v>90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'3.1 - Stavební část'!J30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79</v>
      </c>
      <c r="AR99" s="126"/>
      <c r="AS99" s="127">
        <v>0</v>
      </c>
      <c r="AT99" s="128">
        <f>ROUND(SUM(AV99:AW99),2)</f>
        <v>0</v>
      </c>
      <c r="AU99" s="129">
        <f>'3.1 - Stavební část'!P126</f>
        <v>0</v>
      </c>
      <c r="AV99" s="128">
        <f>'3.1 - Stavební část'!J33</f>
        <v>0</v>
      </c>
      <c r="AW99" s="128">
        <f>'3.1 - Stavební část'!J34</f>
        <v>0</v>
      </c>
      <c r="AX99" s="128">
        <f>'3.1 - Stavební část'!J35</f>
        <v>0</v>
      </c>
      <c r="AY99" s="128">
        <f>'3.1 - Stavební část'!J36</f>
        <v>0</v>
      </c>
      <c r="AZ99" s="128">
        <f>'3.1 - Stavební část'!F33</f>
        <v>0</v>
      </c>
      <c r="BA99" s="128">
        <f>'3.1 - Stavební část'!F34</f>
        <v>0</v>
      </c>
      <c r="BB99" s="128">
        <f>'3.1 - Stavební část'!F35</f>
        <v>0</v>
      </c>
      <c r="BC99" s="128">
        <f>'3.1 - Stavební část'!F36</f>
        <v>0</v>
      </c>
      <c r="BD99" s="130">
        <f>'3.1 - Stavební část'!F37</f>
        <v>0</v>
      </c>
      <c r="BE99" s="7"/>
      <c r="BT99" s="131" t="s">
        <v>80</v>
      </c>
      <c r="BV99" s="131" t="s">
        <v>14</v>
      </c>
      <c r="BW99" s="131" t="s">
        <v>93</v>
      </c>
      <c r="BX99" s="131" t="s">
        <v>5</v>
      </c>
      <c r="CL99" s="131" t="s">
        <v>1</v>
      </c>
      <c r="CM99" s="131" t="s">
        <v>82</v>
      </c>
    </row>
    <row r="100" s="7" customFormat="1" ht="16.5" customHeight="1">
      <c r="A100" s="119" t="s">
        <v>76</v>
      </c>
      <c r="B100" s="120"/>
      <c r="C100" s="121"/>
      <c r="D100" s="122" t="s">
        <v>94</v>
      </c>
      <c r="E100" s="122"/>
      <c r="F100" s="122"/>
      <c r="G100" s="122"/>
      <c r="H100" s="122"/>
      <c r="I100" s="123"/>
      <c r="J100" s="122" t="s">
        <v>95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'VRN - Vedlejší a ostatní 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79</v>
      </c>
      <c r="AR100" s="126"/>
      <c r="AS100" s="132">
        <v>0</v>
      </c>
      <c r="AT100" s="133">
        <f>ROUND(SUM(AV100:AW100),2)</f>
        <v>0</v>
      </c>
      <c r="AU100" s="134">
        <f>'VRN - Vedlejší a ostatní ...'!P120</f>
        <v>0</v>
      </c>
      <c r="AV100" s="133">
        <f>'VRN - Vedlejší a ostatní ...'!J33</f>
        <v>0</v>
      </c>
      <c r="AW100" s="133">
        <f>'VRN - Vedlejší a ostatní ...'!J34</f>
        <v>0</v>
      </c>
      <c r="AX100" s="133">
        <f>'VRN - Vedlejší a ostatní ...'!J35</f>
        <v>0</v>
      </c>
      <c r="AY100" s="133">
        <f>'VRN - Vedlejší a ostatní ...'!J36</f>
        <v>0</v>
      </c>
      <c r="AZ100" s="133">
        <f>'VRN - Vedlejší a ostatní ...'!F33</f>
        <v>0</v>
      </c>
      <c r="BA100" s="133">
        <f>'VRN - Vedlejší a ostatní ...'!F34</f>
        <v>0</v>
      </c>
      <c r="BB100" s="133">
        <f>'VRN - Vedlejší a ostatní ...'!F35</f>
        <v>0</v>
      </c>
      <c r="BC100" s="133">
        <f>'VRN - Vedlejší a ostatní ...'!F36</f>
        <v>0</v>
      </c>
      <c r="BD100" s="135">
        <f>'VRN - Vedlejší a ostatní ...'!F37</f>
        <v>0</v>
      </c>
      <c r="BE100" s="7"/>
      <c r="BT100" s="131" t="s">
        <v>80</v>
      </c>
      <c r="BV100" s="131" t="s">
        <v>14</v>
      </c>
      <c r="BW100" s="131" t="s">
        <v>96</v>
      </c>
      <c r="BX100" s="131" t="s">
        <v>5</v>
      </c>
      <c r="CL100" s="131" t="s">
        <v>1</v>
      </c>
      <c r="CM100" s="131" t="s">
        <v>82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pesfyoHebQYUvusCo4WIdzDmpdFGwZmz4UQuuFieyv72IXeGx0vyTy+vNyb46d4zspeJzmRbhdAFpntBVmauKQ==" hashValue="cZVIK9m6mXeua6FvkMq3n6i1upuUdgZtCrRIqAakAg0fU2eTKj9s0WYuEKrO/TjuwtHsnkfFPnMnVBQ1TBfgXg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.1.a - Stavební část - s...'!C2" display="/"/>
    <hyperlink ref="A96" location="'1.1.b - Stavební část - n...'!C2" display="/"/>
    <hyperlink ref="A97" location="'1.2. - Zdravotně-technick...'!C2" display="/"/>
    <hyperlink ref="A98" location="'2.1 - Stavební část'!C2" display="/"/>
    <hyperlink ref="A99" location="'3.1 - Stavební část'!C2" display="/"/>
    <hyperlink ref="A100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Předměřice nad Labem - Stavědlo I. - napojení vody 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ROUND((SUM(BE135:BE603)),  2)</f>
        <v>0</v>
      </c>
      <c r="G33" s="38"/>
      <c r="H33" s="38"/>
      <c r="I33" s="155">
        <v>0.20999999999999999</v>
      </c>
      <c r="J33" s="154">
        <f>ROUND(((SUM(BE135:BE603))*I33),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ROUND((SUM(BF135:BF603)),  2)</f>
        <v>0</v>
      </c>
      <c r="G34" s="38"/>
      <c r="H34" s="38"/>
      <c r="I34" s="155">
        <v>0.14999999999999999</v>
      </c>
      <c r="J34" s="154">
        <f>ROUND(((SUM(BF135:BF603))*I34),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ROUND((SUM(BG135:BG603)),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ROUND((SUM(BH135:BH603)),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ROUND((SUM(BI135:BI603)),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Předměřice nad Labem - Stavědlo I. - napojení vody 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1.1.a - Stavební část - s...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J136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J137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J189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108</v>
      </c>
      <c r="E100" s="188"/>
      <c r="F100" s="188"/>
      <c r="G100" s="188"/>
      <c r="H100" s="188"/>
      <c r="I100" s="188"/>
      <c r="J100" s="189">
        <f>J200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109</v>
      </c>
      <c r="E101" s="188"/>
      <c r="F101" s="188"/>
      <c r="G101" s="188"/>
      <c r="H101" s="188"/>
      <c r="I101" s="188"/>
      <c r="J101" s="189">
        <f>J225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110</v>
      </c>
      <c r="E102" s="188"/>
      <c r="F102" s="188"/>
      <c r="G102" s="188"/>
      <c r="H102" s="188"/>
      <c r="I102" s="188"/>
      <c r="J102" s="189">
        <f>J293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111</v>
      </c>
      <c r="E103" s="188"/>
      <c r="F103" s="188"/>
      <c r="G103" s="188"/>
      <c r="H103" s="188"/>
      <c r="I103" s="188"/>
      <c r="J103" s="189">
        <f>J372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112</v>
      </c>
      <c r="E104" s="188"/>
      <c r="F104" s="188"/>
      <c r="G104" s="188"/>
      <c r="H104" s="188"/>
      <c r="I104" s="188"/>
      <c r="J104" s="189">
        <f>J378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113</v>
      </c>
      <c r="E105" s="188"/>
      <c r="F105" s="188"/>
      <c r="G105" s="188"/>
      <c r="H105" s="188"/>
      <c r="I105" s="188"/>
      <c r="J105" s="189">
        <f>J452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114</v>
      </c>
      <c r="E106" s="182"/>
      <c r="F106" s="182"/>
      <c r="G106" s="182"/>
      <c r="H106" s="182"/>
      <c r="I106" s="182"/>
      <c r="J106" s="183">
        <f>J456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5"/>
      <c r="C107" s="186"/>
      <c r="D107" s="187" t="s">
        <v>115</v>
      </c>
      <c r="E107" s="188"/>
      <c r="F107" s="188"/>
      <c r="G107" s="188"/>
      <c r="H107" s="188"/>
      <c r="I107" s="188"/>
      <c r="J107" s="189">
        <f>J457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116</v>
      </c>
      <c r="E108" s="188"/>
      <c r="F108" s="188"/>
      <c r="G108" s="188"/>
      <c r="H108" s="188"/>
      <c r="I108" s="188"/>
      <c r="J108" s="189">
        <f>J486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117</v>
      </c>
      <c r="E109" s="188"/>
      <c r="F109" s="188"/>
      <c r="G109" s="188"/>
      <c r="H109" s="188"/>
      <c r="I109" s="188"/>
      <c r="J109" s="189">
        <f>J489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118</v>
      </c>
      <c r="E110" s="188"/>
      <c r="F110" s="188"/>
      <c r="G110" s="188"/>
      <c r="H110" s="188"/>
      <c r="I110" s="188"/>
      <c r="J110" s="189">
        <f>J500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119</v>
      </c>
      <c r="E111" s="188"/>
      <c r="F111" s="188"/>
      <c r="G111" s="188"/>
      <c r="H111" s="188"/>
      <c r="I111" s="188"/>
      <c r="J111" s="189">
        <f>J511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120</v>
      </c>
      <c r="E112" s="188"/>
      <c r="F112" s="188"/>
      <c r="G112" s="188"/>
      <c r="H112" s="188"/>
      <c r="I112" s="188"/>
      <c r="J112" s="189">
        <f>J517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121</v>
      </c>
      <c r="E113" s="188"/>
      <c r="F113" s="188"/>
      <c r="G113" s="188"/>
      <c r="H113" s="188"/>
      <c r="I113" s="188"/>
      <c r="J113" s="189">
        <f>J539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122</v>
      </c>
      <c r="E114" s="188"/>
      <c r="F114" s="188"/>
      <c r="G114" s="188"/>
      <c r="H114" s="188"/>
      <c r="I114" s="188"/>
      <c r="J114" s="189">
        <f>J580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123</v>
      </c>
      <c r="E115" s="188"/>
      <c r="F115" s="188"/>
      <c r="G115" s="188"/>
      <c r="H115" s="188"/>
      <c r="I115" s="188"/>
      <c r="J115" s="189">
        <f>J599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124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74" t="str">
        <f>E7</f>
        <v>Předměřice nad Labem - Stavědlo I. - napojení vody a kanalizace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98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1.1.a - Stavební část - s...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 xml:space="preserve"> </v>
      </c>
      <c r="G129" s="40"/>
      <c r="H129" s="40"/>
      <c r="I129" s="32" t="s">
        <v>22</v>
      </c>
      <c r="J129" s="79" t="str">
        <f>IF(J12="","",J12)</f>
        <v>15. 5. 2023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 xml:space="preserve"> </v>
      </c>
      <c r="G131" s="40"/>
      <c r="H131" s="40"/>
      <c r="I131" s="32" t="s">
        <v>29</v>
      </c>
      <c r="J131" s="36" t="str">
        <f>E21</f>
        <v xml:space="preserve"> 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27</v>
      </c>
      <c r="D132" s="40"/>
      <c r="E132" s="40"/>
      <c r="F132" s="27" t="str">
        <f>IF(E18="","",E18)</f>
        <v>Vyplň údaj</v>
      </c>
      <c r="G132" s="40"/>
      <c r="H132" s="40"/>
      <c r="I132" s="32" t="s">
        <v>31</v>
      </c>
      <c r="J132" s="36" t="str">
        <f>E24</f>
        <v xml:space="preserve"> 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91"/>
      <c r="B134" s="192"/>
      <c r="C134" s="193" t="s">
        <v>125</v>
      </c>
      <c r="D134" s="194" t="s">
        <v>58</v>
      </c>
      <c r="E134" s="194" t="s">
        <v>54</v>
      </c>
      <c r="F134" s="194" t="s">
        <v>55</v>
      </c>
      <c r="G134" s="194" t="s">
        <v>126</v>
      </c>
      <c r="H134" s="194" t="s">
        <v>127</v>
      </c>
      <c r="I134" s="194" t="s">
        <v>128</v>
      </c>
      <c r="J134" s="194" t="s">
        <v>102</v>
      </c>
      <c r="K134" s="195" t="s">
        <v>129</v>
      </c>
      <c r="L134" s="196"/>
      <c r="M134" s="100" t="s">
        <v>1</v>
      </c>
      <c r="N134" s="101" t="s">
        <v>37</v>
      </c>
      <c r="O134" s="101" t="s">
        <v>130</v>
      </c>
      <c r="P134" s="101" t="s">
        <v>131</v>
      </c>
      <c r="Q134" s="101" t="s">
        <v>132</v>
      </c>
      <c r="R134" s="101" t="s">
        <v>133</v>
      </c>
      <c r="S134" s="101" t="s">
        <v>134</v>
      </c>
      <c r="T134" s="102" t="s">
        <v>135</v>
      </c>
      <c r="U134" s="191"/>
      <c r="V134" s="191"/>
      <c r="W134" s="191"/>
      <c r="X134" s="191"/>
      <c r="Y134" s="191"/>
      <c r="Z134" s="191"/>
      <c r="AA134" s="191"/>
      <c r="AB134" s="191"/>
      <c r="AC134" s="191"/>
      <c r="AD134" s="191"/>
      <c r="AE134" s="191"/>
    </row>
    <row r="135" s="2" customFormat="1" ht="22.8" customHeight="1">
      <c r="A135" s="38"/>
      <c r="B135" s="39"/>
      <c r="C135" s="107" t="s">
        <v>136</v>
      </c>
      <c r="D135" s="40"/>
      <c r="E135" s="40"/>
      <c r="F135" s="40"/>
      <c r="G135" s="40"/>
      <c r="H135" s="40"/>
      <c r="I135" s="40"/>
      <c r="J135" s="197">
        <f>BK135</f>
        <v>0</v>
      </c>
      <c r="K135" s="40"/>
      <c r="L135" s="44"/>
      <c r="M135" s="103"/>
      <c r="N135" s="198"/>
      <c r="O135" s="104"/>
      <c r="P135" s="199">
        <f>P136+P456</f>
        <v>0</v>
      </c>
      <c r="Q135" s="104"/>
      <c r="R135" s="199">
        <f>R136+R456</f>
        <v>0</v>
      </c>
      <c r="S135" s="104"/>
      <c r="T135" s="200">
        <f>T136+T456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72</v>
      </c>
      <c r="AU135" s="17" t="s">
        <v>104</v>
      </c>
      <c r="BK135" s="201">
        <f>BK136+BK456</f>
        <v>0</v>
      </c>
    </row>
    <row r="136" s="12" customFormat="1" ht="25.92" customHeight="1">
      <c r="A136" s="12"/>
      <c r="B136" s="202"/>
      <c r="C136" s="203"/>
      <c r="D136" s="204" t="s">
        <v>72</v>
      </c>
      <c r="E136" s="205" t="s">
        <v>137</v>
      </c>
      <c r="F136" s="205" t="s">
        <v>138</v>
      </c>
      <c r="G136" s="203"/>
      <c r="H136" s="203"/>
      <c r="I136" s="206"/>
      <c r="J136" s="207">
        <f>BK136</f>
        <v>0</v>
      </c>
      <c r="K136" s="203"/>
      <c r="L136" s="208"/>
      <c r="M136" s="209"/>
      <c r="N136" s="210"/>
      <c r="O136" s="210"/>
      <c r="P136" s="211">
        <f>P137+P189+P200+P225+P293+P372+P378+P452</f>
        <v>0</v>
      </c>
      <c r="Q136" s="210"/>
      <c r="R136" s="211">
        <f>R137+R189+R200+R225+R293+R372+R378+R452</f>
        <v>0</v>
      </c>
      <c r="S136" s="210"/>
      <c r="T136" s="212">
        <f>T137+T189+T200+T225+T293+T372+T378+T452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80</v>
      </c>
      <c r="AT136" s="214" t="s">
        <v>72</v>
      </c>
      <c r="AU136" s="214" t="s">
        <v>73</v>
      </c>
      <c r="AY136" s="213" t="s">
        <v>139</v>
      </c>
      <c r="BK136" s="215">
        <f>BK137+BK189+BK200+BK225+BK293+BK372+BK378+BK452</f>
        <v>0</v>
      </c>
    </row>
    <row r="137" s="12" customFormat="1" ht="22.8" customHeight="1">
      <c r="A137" s="12"/>
      <c r="B137" s="202"/>
      <c r="C137" s="203"/>
      <c r="D137" s="204" t="s">
        <v>72</v>
      </c>
      <c r="E137" s="216" t="s">
        <v>80</v>
      </c>
      <c r="F137" s="216" t="s">
        <v>140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SUM(P138:P188)</f>
        <v>0</v>
      </c>
      <c r="Q137" s="210"/>
      <c r="R137" s="211">
        <f>SUM(R138:R188)</f>
        <v>0</v>
      </c>
      <c r="S137" s="210"/>
      <c r="T137" s="212">
        <f>SUM(T138:T188)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80</v>
      </c>
      <c r="AT137" s="214" t="s">
        <v>72</v>
      </c>
      <c r="AU137" s="214" t="s">
        <v>80</v>
      </c>
      <c r="AY137" s="213" t="s">
        <v>139</v>
      </c>
      <c r="BK137" s="215">
        <f>SUM(BK138:BK188)</f>
        <v>0</v>
      </c>
    </row>
    <row r="138" s="2" customFormat="1" ht="24.15" customHeight="1">
      <c r="A138" s="38"/>
      <c r="B138" s="39"/>
      <c r="C138" s="218" t="s">
        <v>80</v>
      </c>
      <c r="D138" s="218" t="s">
        <v>141</v>
      </c>
      <c r="E138" s="219" t="s">
        <v>142</v>
      </c>
      <c r="F138" s="220" t="s">
        <v>143</v>
      </c>
      <c r="G138" s="221" t="s">
        <v>144</v>
      </c>
      <c r="H138" s="222">
        <v>61.259999999999998</v>
      </c>
      <c r="I138" s="223"/>
      <c r="J138" s="224">
        <f>ROUND(I138*H138,2)</f>
        <v>0</v>
      </c>
      <c r="K138" s="220" t="s">
        <v>145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146</v>
      </c>
      <c r="AT138" s="229" t="s">
        <v>141</v>
      </c>
      <c r="AU138" s="229" t="s">
        <v>82</v>
      </c>
      <c r="AY138" s="17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146</v>
      </c>
      <c r="BM138" s="229" t="s">
        <v>82</v>
      </c>
    </row>
    <row r="139" s="2" customFormat="1">
      <c r="A139" s="38"/>
      <c r="B139" s="39"/>
      <c r="C139" s="40"/>
      <c r="D139" s="231" t="s">
        <v>147</v>
      </c>
      <c r="E139" s="40"/>
      <c r="F139" s="232" t="s">
        <v>143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147</v>
      </c>
      <c r="AU139" s="17" t="s">
        <v>82</v>
      </c>
    </row>
    <row r="140" s="2" customFormat="1">
      <c r="A140" s="38"/>
      <c r="B140" s="39"/>
      <c r="C140" s="40"/>
      <c r="D140" s="236" t="s">
        <v>148</v>
      </c>
      <c r="E140" s="40"/>
      <c r="F140" s="237" t="s">
        <v>149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148</v>
      </c>
      <c r="AU140" s="17" t="s">
        <v>82</v>
      </c>
    </row>
    <row r="141" s="13" customFormat="1">
      <c r="A141" s="13"/>
      <c r="B141" s="238"/>
      <c r="C141" s="239"/>
      <c r="D141" s="231" t="s">
        <v>150</v>
      </c>
      <c r="E141" s="240" t="s">
        <v>1</v>
      </c>
      <c r="F141" s="241" t="s">
        <v>151</v>
      </c>
      <c r="G141" s="239"/>
      <c r="H141" s="242">
        <v>61.259999999999998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150</v>
      </c>
      <c r="AU141" s="248" t="s">
        <v>82</v>
      </c>
      <c r="AV141" s="13" t="s">
        <v>82</v>
      </c>
      <c r="AW141" s="13" t="s">
        <v>30</v>
      </c>
      <c r="AX141" s="13" t="s">
        <v>73</v>
      </c>
      <c r="AY141" s="248" t="s">
        <v>139</v>
      </c>
    </row>
    <row r="142" s="14" customFormat="1">
      <c r="A142" s="14"/>
      <c r="B142" s="249"/>
      <c r="C142" s="250"/>
      <c r="D142" s="231" t="s">
        <v>150</v>
      </c>
      <c r="E142" s="251" t="s">
        <v>1</v>
      </c>
      <c r="F142" s="252" t="s">
        <v>152</v>
      </c>
      <c r="G142" s="250"/>
      <c r="H142" s="253">
        <v>61.259999999999998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150</v>
      </c>
      <c r="AU142" s="259" t="s">
        <v>82</v>
      </c>
      <c r="AV142" s="14" t="s">
        <v>146</v>
      </c>
      <c r="AW142" s="14" t="s">
        <v>30</v>
      </c>
      <c r="AX142" s="14" t="s">
        <v>80</v>
      </c>
      <c r="AY142" s="259" t="s">
        <v>139</v>
      </c>
    </row>
    <row r="143" s="2" customFormat="1" ht="44.25" customHeight="1">
      <c r="A143" s="38"/>
      <c r="B143" s="39"/>
      <c r="C143" s="218" t="s">
        <v>82</v>
      </c>
      <c r="D143" s="218" t="s">
        <v>141</v>
      </c>
      <c r="E143" s="219" t="s">
        <v>153</v>
      </c>
      <c r="F143" s="220" t="s">
        <v>154</v>
      </c>
      <c r="G143" s="221" t="s">
        <v>155</v>
      </c>
      <c r="H143" s="222">
        <v>3.1200000000000001</v>
      </c>
      <c r="I143" s="223"/>
      <c r="J143" s="224">
        <f>ROUND(I143*H143,2)</f>
        <v>0</v>
      </c>
      <c r="K143" s="220" t="s">
        <v>145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146</v>
      </c>
      <c r="AT143" s="229" t="s">
        <v>141</v>
      </c>
      <c r="AU143" s="229" t="s">
        <v>82</v>
      </c>
      <c r="AY143" s="17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146</v>
      </c>
      <c r="BM143" s="229" t="s">
        <v>146</v>
      </c>
    </row>
    <row r="144" s="2" customFormat="1">
      <c r="A144" s="38"/>
      <c r="B144" s="39"/>
      <c r="C144" s="40"/>
      <c r="D144" s="231" t="s">
        <v>147</v>
      </c>
      <c r="E144" s="40"/>
      <c r="F144" s="232" t="s">
        <v>154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147</v>
      </c>
      <c r="AU144" s="17" t="s">
        <v>82</v>
      </c>
    </row>
    <row r="145" s="2" customFormat="1">
      <c r="A145" s="38"/>
      <c r="B145" s="39"/>
      <c r="C145" s="40"/>
      <c r="D145" s="236" t="s">
        <v>148</v>
      </c>
      <c r="E145" s="40"/>
      <c r="F145" s="237" t="s">
        <v>156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148</v>
      </c>
      <c r="AU145" s="17" t="s">
        <v>82</v>
      </c>
    </row>
    <row r="146" s="15" customFormat="1">
      <c r="A146" s="15"/>
      <c r="B146" s="260"/>
      <c r="C146" s="261"/>
      <c r="D146" s="231" t="s">
        <v>150</v>
      </c>
      <c r="E146" s="262" t="s">
        <v>1</v>
      </c>
      <c r="F146" s="263" t="s">
        <v>157</v>
      </c>
      <c r="G146" s="261"/>
      <c r="H146" s="262" t="s">
        <v>1</v>
      </c>
      <c r="I146" s="264"/>
      <c r="J146" s="261"/>
      <c r="K146" s="261"/>
      <c r="L146" s="265"/>
      <c r="M146" s="266"/>
      <c r="N146" s="267"/>
      <c r="O146" s="267"/>
      <c r="P146" s="267"/>
      <c r="Q146" s="267"/>
      <c r="R146" s="267"/>
      <c r="S146" s="267"/>
      <c r="T146" s="268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9" t="s">
        <v>150</v>
      </c>
      <c r="AU146" s="269" t="s">
        <v>82</v>
      </c>
      <c r="AV146" s="15" t="s">
        <v>80</v>
      </c>
      <c r="AW146" s="15" t="s">
        <v>30</v>
      </c>
      <c r="AX146" s="15" t="s">
        <v>73</v>
      </c>
      <c r="AY146" s="269" t="s">
        <v>139</v>
      </c>
    </row>
    <row r="147" s="13" customFormat="1">
      <c r="A147" s="13"/>
      <c r="B147" s="238"/>
      <c r="C147" s="239"/>
      <c r="D147" s="231" t="s">
        <v>150</v>
      </c>
      <c r="E147" s="240" t="s">
        <v>1</v>
      </c>
      <c r="F147" s="241" t="s">
        <v>158</v>
      </c>
      <c r="G147" s="239"/>
      <c r="H147" s="242">
        <v>3.1200000000000001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150</v>
      </c>
      <c r="AU147" s="248" t="s">
        <v>82</v>
      </c>
      <c r="AV147" s="13" t="s">
        <v>82</v>
      </c>
      <c r="AW147" s="13" t="s">
        <v>30</v>
      </c>
      <c r="AX147" s="13" t="s">
        <v>73</v>
      </c>
      <c r="AY147" s="248" t="s">
        <v>139</v>
      </c>
    </row>
    <row r="148" s="14" customFormat="1">
      <c r="A148" s="14"/>
      <c r="B148" s="249"/>
      <c r="C148" s="250"/>
      <c r="D148" s="231" t="s">
        <v>150</v>
      </c>
      <c r="E148" s="251" t="s">
        <v>1</v>
      </c>
      <c r="F148" s="252" t="s">
        <v>152</v>
      </c>
      <c r="G148" s="250"/>
      <c r="H148" s="253">
        <v>3.1200000000000001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150</v>
      </c>
      <c r="AU148" s="259" t="s">
        <v>82</v>
      </c>
      <c r="AV148" s="14" t="s">
        <v>146</v>
      </c>
      <c r="AW148" s="14" t="s">
        <v>30</v>
      </c>
      <c r="AX148" s="14" t="s">
        <v>80</v>
      </c>
      <c r="AY148" s="259" t="s">
        <v>139</v>
      </c>
    </row>
    <row r="149" s="2" customFormat="1" ht="44.25" customHeight="1">
      <c r="A149" s="38"/>
      <c r="B149" s="39"/>
      <c r="C149" s="218" t="s">
        <v>159</v>
      </c>
      <c r="D149" s="218" t="s">
        <v>141</v>
      </c>
      <c r="E149" s="219" t="s">
        <v>160</v>
      </c>
      <c r="F149" s="220" t="s">
        <v>161</v>
      </c>
      <c r="G149" s="221" t="s">
        <v>155</v>
      </c>
      <c r="H149" s="222">
        <v>9.8620000000000001</v>
      </c>
      <c r="I149" s="223"/>
      <c r="J149" s="224">
        <f>ROUND(I149*H149,2)</f>
        <v>0</v>
      </c>
      <c r="K149" s="220" t="s">
        <v>145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146</v>
      </c>
      <c r="AT149" s="229" t="s">
        <v>141</v>
      </c>
      <c r="AU149" s="229" t="s">
        <v>82</v>
      </c>
      <c r="AY149" s="17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80</v>
      </c>
      <c r="BK149" s="230">
        <f>ROUND(I149*H149,2)</f>
        <v>0</v>
      </c>
      <c r="BL149" s="17" t="s">
        <v>146</v>
      </c>
      <c r="BM149" s="229" t="s">
        <v>162</v>
      </c>
    </row>
    <row r="150" s="2" customFormat="1">
      <c r="A150" s="38"/>
      <c r="B150" s="39"/>
      <c r="C150" s="40"/>
      <c r="D150" s="231" t="s">
        <v>147</v>
      </c>
      <c r="E150" s="40"/>
      <c r="F150" s="232" t="s">
        <v>161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147</v>
      </c>
      <c r="AU150" s="17" t="s">
        <v>82</v>
      </c>
    </row>
    <row r="151" s="2" customFormat="1">
      <c r="A151" s="38"/>
      <c r="B151" s="39"/>
      <c r="C151" s="40"/>
      <c r="D151" s="236" t="s">
        <v>148</v>
      </c>
      <c r="E151" s="40"/>
      <c r="F151" s="237" t="s">
        <v>163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148</v>
      </c>
      <c r="AU151" s="17" t="s">
        <v>82</v>
      </c>
    </row>
    <row r="152" s="15" customFormat="1">
      <c r="A152" s="15"/>
      <c r="B152" s="260"/>
      <c r="C152" s="261"/>
      <c r="D152" s="231" t="s">
        <v>150</v>
      </c>
      <c r="E152" s="262" t="s">
        <v>1</v>
      </c>
      <c r="F152" s="263" t="s">
        <v>164</v>
      </c>
      <c r="G152" s="261"/>
      <c r="H152" s="262" t="s">
        <v>1</v>
      </c>
      <c r="I152" s="264"/>
      <c r="J152" s="261"/>
      <c r="K152" s="261"/>
      <c r="L152" s="265"/>
      <c r="M152" s="266"/>
      <c r="N152" s="267"/>
      <c r="O152" s="267"/>
      <c r="P152" s="267"/>
      <c r="Q152" s="267"/>
      <c r="R152" s="267"/>
      <c r="S152" s="267"/>
      <c r="T152" s="26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9" t="s">
        <v>150</v>
      </c>
      <c r="AU152" s="269" t="s">
        <v>82</v>
      </c>
      <c r="AV152" s="15" t="s">
        <v>80</v>
      </c>
      <c r="AW152" s="15" t="s">
        <v>30</v>
      </c>
      <c r="AX152" s="15" t="s">
        <v>73</v>
      </c>
      <c r="AY152" s="269" t="s">
        <v>139</v>
      </c>
    </row>
    <row r="153" s="15" customFormat="1">
      <c r="A153" s="15"/>
      <c r="B153" s="260"/>
      <c r="C153" s="261"/>
      <c r="D153" s="231" t="s">
        <v>150</v>
      </c>
      <c r="E153" s="262" t="s">
        <v>1</v>
      </c>
      <c r="F153" s="263" t="s">
        <v>165</v>
      </c>
      <c r="G153" s="261"/>
      <c r="H153" s="262" t="s">
        <v>1</v>
      </c>
      <c r="I153" s="264"/>
      <c r="J153" s="261"/>
      <c r="K153" s="261"/>
      <c r="L153" s="265"/>
      <c r="M153" s="266"/>
      <c r="N153" s="267"/>
      <c r="O153" s="267"/>
      <c r="P153" s="267"/>
      <c r="Q153" s="267"/>
      <c r="R153" s="267"/>
      <c r="S153" s="267"/>
      <c r="T153" s="26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9" t="s">
        <v>150</v>
      </c>
      <c r="AU153" s="269" t="s">
        <v>82</v>
      </c>
      <c r="AV153" s="15" t="s">
        <v>80</v>
      </c>
      <c r="AW153" s="15" t="s">
        <v>30</v>
      </c>
      <c r="AX153" s="15" t="s">
        <v>73</v>
      </c>
      <c r="AY153" s="269" t="s">
        <v>139</v>
      </c>
    </row>
    <row r="154" s="13" customFormat="1">
      <c r="A154" s="13"/>
      <c r="B154" s="238"/>
      <c r="C154" s="239"/>
      <c r="D154" s="231" t="s">
        <v>150</v>
      </c>
      <c r="E154" s="240" t="s">
        <v>1</v>
      </c>
      <c r="F154" s="241" t="s">
        <v>166</v>
      </c>
      <c r="G154" s="239"/>
      <c r="H154" s="242">
        <v>9.8620000000000001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8" t="s">
        <v>150</v>
      </c>
      <c r="AU154" s="248" t="s">
        <v>82</v>
      </c>
      <c r="AV154" s="13" t="s">
        <v>82</v>
      </c>
      <c r="AW154" s="13" t="s">
        <v>30</v>
      </c>
      <c r="AX154" s="13" t="s">
        <v>73</v>
      </c>
      <c r="AY154" s="248" t="s">
        <v>139</v>
      </c>
    </row>
    <row r="155" s="14" customFormat="1">
      <c r="A155" s="14"/>
      <c r="B155" s="249"/>
      <c r="C155" s="250"/>
      <c r="D155" s="231" t="s">
        <v>150</v>
      </c>
      <c r="E155" s="251" t="s">
        <v>1</v>
      </c>
      <c r="F155" s="252" t="s">
        <v>152</v>
      </c>
      <c r="G155" s="250"/>
      <c r="H155" s="253">
        <v>9.8620000000000001</v>
      </c>
      <c r="I155" s="254"/>
      <c r="J155" s="250"/>
      <c r="K155" s="250"/>
      <c r="L155" s="255"/>
      <c r="M155" s="256"/>
      <c r="N155" s="257"/>
      <c r="O155" s="257"/>
      <c r="P155" s="257"/>
      <c r="Q155" s="257"/>
      <c r="R155" s="257"/>
      <c r="S155" s="257"/>
      <c r="T155" s="25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9" t="s">
        <v>150</v>
      </c>
      <c r="AU155" s="259" t="s">
        <v>82</v>
      </c>
      <c r="AV155" s="14" t="s">
        <v>146</v>
      </c>
      <c r="AW155" s="14" t="s">
        <v>30</v>
      </c>
      <c r="AX155" s="14" t="s">
        <v>80</v>
      </c>
      <c r="AY155" s="259" t="s">
        <v>139</v>
      </c>
    </row>
    <row r="156" s="2" customFormat="1" ht="37.8" customHeight="1">
      <c r="A156" s="38"/>
      <c r="B156" s="39"/>
      <c r="C156" s="218" t="s">
        <v>146</v>
      </c>
      <c r="D156" s="218" t="s">
        <v>141</v>
      </c>
      <c r="E156" s="219" t="s">
        <v>167</v>
      </c>
      <c r="F156" s="220" t="s">
        <v>168</v>
      </c>
      <c r="G156" s="221" t="s">
        <v>144</v>
      </c>
      <c r="H156" s="222">
        <v>32.911999999999999</v>
      </c>
      <c r="I156" s="223"/>
      <c r="J156" s="224">
        <f>ROUND(I156*H156,2)</f>
        <v>0</v>
      </c>
      <c r="K156" s="220" t="s">
        <v>145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146</v>
      </c>
      <c r="AT156" s="229" t="s">
        <v>141</v>
      </c>
      <c r="AU156" s="229" t="s">
        <v>82</v>
      </c>
      <c r="AY156" s="17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80</v>
      </c>
      <c r="BK156" s="230">
        <f>ROUND(I156*H156,2)</f>
        <v>0</v>
      </c>
      <c r="BL156" s="17" t="s">
        <v>146</v>
      </c>
      <c r="BM156" s="229" t="s">
        <v>169</v>
      </c>
    </row>
    <row r="157" s="2" customFormat="1">
      <c r="A157" s="38"/>
      <c r="B157" s="39"/>
      <c r="C157" s="40"/>
      <c r="D157" s="231" t="s">
        <v>147</v>
      </c>
      <c r="E157" s="40"/>
      <c r="F157" s="232" t="s">
        <v>168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147</v>
      </c>
      <c r="AU157" s="17" t="s">
        <v>82</v>
      </c>
    </row>
    <row r="158" s="2" customFormat="1">
      <c r="A158" s="38"/>
      <c r="B158" s="39"/>
      <c r="C158" s="40"/>
      <c r="D158" s="236" t="s">
        <v>148</v>
      </c>
      <c r="E158" s="40"/>
      <c r="F158" s="237" t="s">
        <v>170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148</v>
      </c>
      <c r="AU158" s="17" t="s">
        <v>82</v>
      </c>
    </row>
    <row r="159" s="15" customFormat="1">
      <c r="A159" s="15"/>
      <c r="B159" s="260"/>
      <c r="C159" s="261"/>
      <c r="D159" s="231" t="s">
        <v>150</v>
      </c>
      <c r="E159" s="262" t="s">
        <v>1</v>
      </c>
      <c r="F159" s="263" t="s">
        <v>171</v>
      </c>
      <c r="G159" s="261"/>
      <c r="H159" s="262" t="s">
        <v>1</v>
      </c>
      <c r="I159" s="264"/>
      <c r="J159" s="261"/>
      <c r="K159" s="261"/>
      <c r="L159" s="265"/>
      <c r="M159" s="266"/>
      <c r="N159" s="267"/>
      <c r="O159" s="267"/>
      <c r="P159" s="267"/>
      <c r="Q159" s="267"/>
      <c r="R159" s="267"/>
      <c r="S159" s="267"/>
      <c r="T159" s="26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9" t="s">
        <v>150</v>
      </c>
      <c r="AU159" s="269" t="s">
        <v>82</v>
      </c>
      <c r="AV159" s="15" t="s">
        <v>80</v>
      </c>
      <c r="AW159" s="15" t="s">
        <v>30</v>
      </c>
      <c r="AX159" s="15" t="s">
        <v>73</v>
      </c>
      <c r="AY159" s="269" t="s">
        <v>139</v>
      </c>
    </row>
    <row r="160" s="13" customFormat="1">
      <c r="A160" s="13"/>
      <c r="B160" s="238"/>
      <c r="C160" s="239"/>
      <c r="D160" s="231" t="s">
        <v>150</v>
      </c>
      <c r="E160" s="240" t="s">
        <v>1</v>
      </c>
      <c r="F160" s="241" t="s">
        <v>172</v>
      </c>
      <c r="G160" s="239"/>
      <c r="H160" s="242">
        <v>61.259999999999998</v>
      </c>
      <c r="I160" s="243"/>
      <c r="J160" s="239"/>
      <c r="K160" s="239"/>
      <c r="L160" s="244"/>
      <c r="M160" s="245"/>
      <c r="N160" s="246"/>
      <c r="O160" s="246"/>
      <c r="P160" s="246"/>
      <c r="Q160" s="246"/>
      <c r="R160" s="246"/>
      <c r="S160" s="246"/>
      <c r="T160" s="24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8" t="s">
        <v>150</v>
      </c>
      <c r="AU160" s="248" t="s">
        <v>82</v>
      </c>
      <c r="AV160" s="13" t="s">
        <v>82</v>
      </c>
      <c r="AW160" s="13" t="s">
        <v>30</v>
      </c>
      <c r="AX160" s="13" t="s">
        <v>73</v>
      </c>
      <c r="AY160" s="248" t="s">
        <v>139</v>
      </c>
    </row>
    <row r="161" s="13" customFormat="1">
      <c r="A161" s="13"/>
      <c r="B161" s="238"/>
      <c r="C161" s="239"/>
      <c r="D161" s="231" t="s">
        <v>150</v>
      </c>
      <c r="E161" s="240" t="s">
        <v>1</v>
      </c>
      <c r="F161" s="241" t="s">
        <v>173</v>
      </c>
      <c r="G161" s="239"/>
      <c r="H161" s="242">
        <v>-28.347999999999999</v>
      </c>
      <c r="I161" s="243"/>
      <c r="J161" s="239"/>
      <c r="K161" s="239"/>
      <c r="L161" s="244"/>
      <c r="M161" s="245"/>
      <c r="N161" s="246"/>
      <c r="O161" s="246"/>
      <c r="P161" s="246"/>
      <c r="Q161" s="246"/>
      <c r="R161" s="246"/>
      <c r="S161" s="246"/>
      <c r="T161" s="24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8" t="s">
        <v>150</v>
      </c>
      <c r="AU161" s="248" t="s">
        <v>82</v>
      </c>
      <c r="AV161" s="13" t="s">
        <v>82</v>
      </c>
      <c r="AW161" s="13" t="s">
        <v>30</v>
      </c>
      <c r="AX161" s="13" t="s">
        <v>73</v>
      </c>
      <c r="AY161" s="248" t="s">
        <v>139</v>
      </c>
    </row>
    <row r="162" s="14" customFormat="1">
      <c r="A162" s="14"/>
      <c r="B162" s="249"/>
      <c r="C162" s="250"/>
      <c r="D162" s="231" t="s">
        <v>150</v>
      </c>
      <c r="E162" s="251" t="s">
        <v>1</v>
      </c>
      <c r="F162" s="252" t="s">
        <v>152</v>
      </c>
      <c r="G162" s="250"/>
      <c r="H162" s="253">
        <v>32.911999999999999</v>
      </c>
      <c r="I162" s="254"/>
      <c r="J162" s="250"/>
      <c r="K162" s="250"/>
      <c r="L162" s="255"/>
      <c r="M162" s="256"/>
      <c r="N162" s="257"/>
      <c r="O162" s="257"/>
      <c r="P162" s="257"/>
      <c r="Q162" s="257"/>
      <c r="R162" s="257"/>
      <c r="S162" s="257"/>
      <c r="T162" s="25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9" t="s">
        <v>150</v>
      </c>
      <c r="AU162" s="259" t="s">
        <v>82</v>
      </c>
      <c r="AV162" s="14" t="s">
        <v>146</v>
      </c>
      <c r="AW162" s="14" t="s">
        <v>30</v>
      </c>
      <c r="AX162" s="14" t="s">
        <v>80</v>
      </c>
      <c r="AY162" s="259" t="s">
        <v>139</v>
      </c>
    </row>
    <row r="163" s="2" customFormat="1" ht="37.8" customHeight="1">
      <c r="A163" s="38"/>
      <c r="B163" s="39"/>
      <c r="C163" s="218" t="s">
        <v>174</v>
      </c>
      <c r="D163" s="218" t="s">
        <v>141</v>
      </c>
      <c r="E163" s="219" t="s">
        <v>175</v>
      </c>
      <c r="F163" s="220" t="s">
        <v>176</v>
      </c>
      <c r="G163" s="221" t="s">
        <v>144</v>
      </c>
      <c r="H163" s="222">
        <v>32.911999999999999</v>
      </c>
      <c r="I163" s="223"/>
      <c r="J163" s="224">
        <f>ROUND(I163*H163,2)</f>
        <v>0</v>
      </c>
      <c r="K163" s="220" t="s">
        <v>145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146</v>
      </c>
      <c r="AT163" s="229" t="s">
        <v>141</v>
      </c>
      <c r="AU163" s="229" t="s">
        <v>82</v>
      </c>
      <c r="AY163" s="17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80</v>
      </c>
      <c r="BK163" s="230">
        <f>ROUND(I163*H163,2)</f>
        <v>0</v>
      </c>
      <c r="BL163" s="17" t="s">
        <v>146</v>
      </c>
      <c r="BM163" s="229" t="s">
        <v>177</v>
      </c>
    </row>
    <row r="164" s="2" customFormat="1">
      <c r="A164" s="38"/>
      <c r="B164" s="39"/>
      <c r="C164" s="40"/>
      <c r="D164" s="231" t="s">
        <v>147</v>
      </c>
      <c r="E164" s="40"/>
      <c r="F164" s="232" t="s">
        <v>176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82</v>
      </c>
    </row>
    <row r="165" s="2" customFormat="1">
      <c r="A165" s="38"/>
      <c r="B165" s="39"/>
      <c r="C165" s="40"/>
      <c r="D165" s="236" t="s">
        <v>148</v>
      </c>
      <c r="E165" s="40"/>
      <c r="F165" s="237" t="s">
        <v>178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148</v>
      </c>
      <c r="AU165" s="17" t="s">
        <v>82</v>
      </c>
    </row>
    <row r="166" s="2" customFormat="1" ht="16.5" customHeight="1">
      <c r="A166" s="38"/>
      <c r="B166" s="39"/>
      <c r="C166" s="270" t="s">
        <v>162</v>
      </c>
      <c r="D166" s="270" t="s">
        <v>179</v>
      </c>
      <c r="E166" s="271" t="s">
        <v>180</v>
      </c>
      <c r="F166" s="272" t="s">
        <v>181</v>
      </c>
      <c r="G166" s="273" t="s">
        <v>182</v>
      </c>
      <c r="H166" s="274">
        <v>3.2519999999999998</v>
      </c>
      <c r="I166" s="275"/>
      <c r="J166" s="276">
        <f>ROUND(I166*H166,2)</f>
        <v>0</v>
      </c>
      <c r="K166" s="272" t="s">
        <v>145</v>
      </c>
      <c r="L166" s="277"/>
      <c r="M166" s="278" t="s">
        <v>1</v>
      </c>
      <c r="N166" s="279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169</v>
      </c>
      <c r="AT166" s="229" t="s">
        <v>179</v>
      </c>
      <c r="AU166" s="229" t="s">
        <v>82</v>
      </c>
      <c r="AY166" s="17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80</v>
      </c>
      <c r="BK166" s="230">
        <f>ROUND(I166*H166,2)</f>
        <v>0</v>
      </c>
      <c r="BL166" s="17" t="s">
        <v>146</v>
      </c>
      <c r="BM166" s="229" t="s">
        <v>183</v>
      </c>
    </row>
    <row r="167" s="2" customFormat="1">
      <c r="A167" s="38"/>
      <c r="B167" s="39"/>
      <c r="C167" s="40"/>
      <c r="D167" s="231" t="s">
        <v>147</v>
      </c>
      <c r="E167" s="40"/>
      <c r="F167" s="232" t="s">
        <v>181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147</v>
      </c>
      <c r="AU167" s="17" t="s">
        <v>82</v>
      </c>
    </row>
    <row r="168" s="13" customFormat="1">
      <c r="A168" s="13"/>
      <c r="B168" s="238"/>
      <c r="C168" s="239"/>
      <c r="D168" s="231" t="s">
        <v>150</v>
      </c>
      <c r="E168" s="240" t="s">
        <v>1</v>
      </c>
      <c r="F168" s="241" t="s">
        <v>184</v>
      </c>
      <c r="G168" s="239"/>
      <c r="H168" s="242">
        <v>3.2519999999999998</v>
      </c>
      <c r="I168" s="243"/>
      <c r="J168" s="239"/>
      <c r="K168" s="239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150</v>
      </c>
      <c r="AU168" s="248" t="s">
        <v>82</v>
      </c>
      <c r="AV168" s="13" t="s">
        <v>82</v>
      </c>
      <c r="AW168" s="13" t="s">
        <v>30</v>
      </c>
      <c r="AX168" s="13" t="s">
        <v>73</v>
      </c>
      <c r="AY168" s="248" t="s">
        <v>139</v>
      </c>
    </row>
    <row r="169" s="14" customFormat="1">
      <c r="A169" s="14"/>
      <c r="B169" s="249"/>
      <c r="C169" s="250"/>
      <c r="D169" s="231" t="s">
        <v>150</v>
      </c>
      <c r="E169" s="251" t="s">
        <v>1</v>
      </c>
      <c r="F169" s="252" t="s">
        <v>152</v>
      </c>
      <c r="G169" s="250"/>
      <c r="H169" s="253">
        <v>3.2519999999999998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150</v>
      </c>
      <c r="AU169" s="259" t="s">
        <v>82</v>
      </c>
      <c r="AV169" s="14" t="s">
        <v>146</v>
      </c>
      <c r="AW169" s="14" t="s">
        <v>30</v>
      </c>
      <c r="AX169" s="14" t="s">
        <v>80</v>
      </c>
      <c r="AY169" s="259" t="s">
        <v>139</v>
      </c>
    </row>
    <row r="170" s="2" customFormat="1" ht="33" customHeight="1">
      <c r="A170" s="38"/>
      <c r="B170" s="39"/>
      <c r="C170" s="218" t="s">
        <v>185</v>
      </c>
      <c r="D170" s="218" t="s">
        <v>141</v>
      </c>
      <c r="E170" s="219" t="s">
        <v>186</v>
      </c>
      <c r="F170" s="220" t="s">
        <v>187</v>
      </c>
      <c r="G170" s="221" t="s">
        <v>144</v>
      </c>
      <c r="H170" s="222">
        <v>9.9199999999999999</v>
      </c>
      <c r="I170" s="223"/>
      <c r="J170" s="224">
        <f>ROUND(I170*H170,2)</f>
        <v>0</v>
      </c>
      <c r="K170" s="220" t="s">
        <v>145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146</v>
      </c>
      <c r="AT170" s="229" t="s">
        <v>141</v>
      </c>
      <c r="AU170" s="229" t="s">
        <v>82</v>
      </c>
      <c r="AY170" s="17" t="s">
        <v>139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80</v>
      </c>
      <c r="BK170" s="230">
        <f>ROUND(I170*H170,2)</f>
        <v>0</v>
      </c>
      <c r="BL170" s="17" t="s">
        <v>146</v>
      </c>
      <c r="BM170" s="229" t="s">
        <v>188</v>
      </c>
    </row>
    <row r="171" s="2" customFormat="1">
      <c r="A171" s="38"/>
      <c r="B171" s="39"/>
      <c r="C171" s="40"/>
      <c r="D171" s="231" t="s">
        <v>147</v>
      </c>
      <c r="E171" s="40"/>
      <c r="F171" s="232" t="s">
        <v>187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147</v>
      </c>
      <c r="AU171" s="17" t="s">
        <v>82</v>
      </c>
    </row>
    <row r="172" s="2" customFormat="1">
      <c r="A172" s="38"/>
      <c r="B172" s="39"/>
      <c r="C172" s="40"/>
      <c r="D172" s="236" t="s">
        <v>148</v>
      </c>
      <c r="E172" s="40"/>
      <c r="F172" s="237" t="s">
        <v>189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148</v>
      </c>
      <c r="AU172" s="17" t="s">
        <v>82</v>
      </c>
    </row>
    <row r="173" s="13" customFormat="1">
      <c r="A173" s="13"/>
      <c r="B173" s="238"/>
      <c r="C173" s="239"/>
      <c r="D173" s="231" t="s">
        <v>150</v>
      </c>
      <c r="E173" s="240" t="s">
        <v>1</v>
      </c>
      <c r="F173" s="241" t="s">
        <v>190</v>
      </c>
      <c r="G173" s="239"/>
      <c r="H173" s="242">
        <v>2.9700000000000002</v>
      </c>
      <c r="I173" s="243"/>
      <c r="J173" s="239"/>
      <c r="K173" s="239"/>
      <c r="L173" s="244"/>
      <c r="M173" s="245"/>
      <c r="N173" s="246"/>
      <c r="O173" s="246"/>
      <c r="P173" s="246"/>
      <c r="Q173" s="246"/>
      <c r="R173" s="246"/>
      <c r="S173" s="246"/>
      <c r="T173" s="247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8" t="s">
        <v>150</v>
      </c>
      <c r="AU173" s="248" t="s">
        <v>82</v>
      </c>
      <c r="AV173" s="13" t="s">
        <v>82</v>
      </c>
      <c r="AW173" s="13" t="s">
        <v>30</v>
      </c>
      <c r="AX173" s="13" t="s">
        <v>73</v>
      </c>
      <c r="AY173" s="248" t="s">
        <v>139</v>
      </c>
    </row>
    <row r="174" s="13" customFormat="1">
      <c r="A174" s="13"/>
      <c r="B174" s="238"/>
      <c r="C174" s="239"/>
      <c r="D174" s="231" t="s">
        <v>150</v>
      </c>
      <c r="E174" s="240" t="s">
        <v>1</v>
      </c>
      <c r="F174" s="241" t="s">
        <v>191</v>
      </c>
      <c r="G174" s="239"/>
      <c r="H174" s="242">
        <v>3.4500000000000002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150</v>
      </c>
      <c r="AU174" s="248" t="s">
        <v>82</v>
      </c>
      <c r="AV174" s="13" t="s">
        <v>82</v>
      </c>
      <c r="AW174" s="13" t="s">
        <v>30</v>
      </c>
      <c r="AX174" s="13" t="s">
        <v>73</v>
      </c>
      <c r="AY174" s="248" t="s">
        <v>139</v>
      </c>
    </row>
    <row r="175" s="13" customFormat="1">
      <c r="A175" s="13"/>
      <c r="B175" s="238"/>
      <c r="C175" s="239"/>
      <c r="D175" s="231" t="s">
        <v>150</v>
      </c>
      <c r="E175" s="240" t="s">
        <v>1</v>
      </c>
      <c r="F175" s="241" t="s">
        <v>192</v>
      </c>
      <c r="G175" s="239"/>
      <c r="H175" s="242">
        <v>1.6000000000000001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150</v>
      </c>
      <c r="AU175" s="248" t="s">
        <v>82</v>
      </c>
      <c r="AV175" s="13" t="s">
        <v>82</v>
      </c>
      <c r="AW175" s="13" t="s">
        <v>30</v>
      </c>
      <c r="AX175" s="13" t="s">
        <v>73</v>
      </c>
      <c r="AY175" s="248" t="s">
        <v>139</v>
      </c>
    </row>
    <row r="176" s="13" customFormat="1">
      <c r="A176" s="13"/>
      <c r="B176" s="238"/>
      <c r="C176" s="239"/>
      <c r="D176" s="231" t="s">
        <v>150</v>
      </c>
      <c r="E176" s="240" t="s">
        <v>1</v>
      </c>
      <c r="F176" s="241" t="s">
        <v>193</v>
      </c>
      <c r="G176" s="239"/>
      <c r="H176" s="242">
        <v>1.8999999999999999</v>
      </c>
      <c r="I176" s="243"/>
      <c r="J176" s="239"/>
      <c r="K176" s="239"/>
      <c r="L176" s="244"/>
      <c r="M176" s="245"/>
      <c r="N176" s="246"/>
      <c r="O176" s="246"/>
      <c r="P176" s="246"/>
      <c r="Q176" s="246"/>
      <c r="R176" s="246"/>
      <c r="S176" s="246"/>
      <c r="T176" s="24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8" t="s">
        <v>150</v>
      </c>
      <c r="AU176" s="248" t="s">
        <v>82</v>
      </c>
      <c r="AV176" s="13" t="s">
        <v>82</v>
      </c>
      <c r="AW176" s="13" t="s">
        <v>30</v>
      </c>
      <c r="AX176" s="13" t="s">
        <v>73</v>
      </c>
      <c r="AY176" s="248" t="s">
        <v>139</v>
      </c>
    </row>
    <row r="177" s="14" customFormat="1">
      <c r="A177" s="14"/>
      <c r="B177" s="249"/>
      <c r="C177" s="250"/>
      <c r="D177" s="231" t="s">
        <v>150</v>
      </c>
      <c r="E177" s="251" t="s">
        <v>1</v>
      </c>
      <c r="F177" s="252" t="s">
        <v>152</v>
      </c>
      <c r="G177" s="250"/>
      <c r="H177" s="253">
        <v>9.9199999999999999</v>
      </c>
      <c r="I177" s="254"/>
      <c r="J177" s="250"/>
      <c r="K177" s="250"/>
      <c r="L177" s="255"/>
      <c r="M177" s="256"/>
      <c r="N177" s="257"/>
      <c r="O177" s="257"/>
      <c r="P177" s="257"/>
      <c r="Q177" s="257"/>
      <c r="R177" s="257"/>
      <c r="S177" s="257"/>
      <c r="T177" s="25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9" t="s">
        <v>150</v>
      </c>
      <c r="AU177" s="259" t="s">
        <v>82</v>
      </c>
      <c r="AV177" s="14" t="s">
        <v>146</v>
      </c>
      <c r="AW177" s="14" t="s">
        <v>30</v>
      </c>
      <c r="AX177" s="14" t="s">
        <v>80</v>
      </c>
      <c r="AY177" s="259" t="s">
        <v>139</v>
      </c>
    </row>
    <row r="178" s="2" customFormat="1" ht="21.75" customHeight="1">
      <c r="A178" s="38"/>
      <c r="B178" s="39"/>
      <c r="C178" s="218" t="s">
        <v>169</v>
      </c>
      <c r="D178" s="218" t="s">
        <v>141</v>
      </c>
      <c r="E178" s="219" t="s">
        <v>194</v>
      </c>
      <c r="F178" s="220" t="s">
        <v>195</v>
      </c>
      <c r="G178" s="221" t="s">
        <v>144</v>
      </c>
      <c r="H178" s="222">
        <v>32.911999999999999</v>
      </c>
      <c r="I178" s="223"/>
      <c r="J178" s="224">
        <f>ROUND(I178*H178,2)</f>
        <v>0</v>
      </c>
      <c r="K178" s="220" t="s">
        <v>145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146</v>
      </c>
      <c r="AT178" s="229" t="s">
        <v>141</v>
      </c>
      <c r="AU178" s="229" t="s">
        <v>82</v>
      </c>
      <c r="AY178" s="17" t="s">
        <v>139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80</v>
      </c>
      <c r="BK178" s="230">
        <f>ROUND(I178*H178,2)</f>
        <v>0</v>
      </c>
      <c r="BL178" s="17" t="s">
        <v>146</v>
      </c>
      <c r="BM178" s="229" t="s">
        <v>196</v>
      </c>
    </row>
    <row r="179" s="2" customFormat="1">
      <c r="A179" s="38"/>
      <c r="B179" s="39"/>
      <c r="C179" s="40"/>
      <c r="D179" s="231" t="s">
        <v>147</v>
      </c>
      <c r="E179" s="40"/>
      <c r="F179" s="232" t="s">
        <v>195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147</v>
      </c>
      <c r="AU179" s="17" t="s">
        <v>82</v>
      </c>
    </row>
    <row r="180" s="2" customFormat="1">
      <c r="A180" s="38"/>
      <c r="B180" s="39"/>
      <c r="C180" s="40"/>
      <c r="D180" s="236" t="s">
        <v>148</v>
      </c>
      <c r="E180" s="40"/>
      <c r="F180" s="237" t="s">
        <v>197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148</v>
      </c>
      <c r="AU180" s="17" t="s">
        <v>82</v>
      </c>
    </row>
    <row r="181" s="2" customFormat="1" ht="21.75" customHeight="1">
      <c r="A181" s="38"/>
      <c r="B181" s="39"/>
      <c r="C181" s="218" t="s">
        <v>198</v>
      </c>
      <c r="D181" s="218" t="s">
        <v>141</v>
      </c>
      <c r="E181" s="219" t="s">
        <v>199</v>
      </c>
      <c r="F181" s="220" t="s">
        <v>200</v>
      </c>
      <c r="G181" s="221" t="s">
        <v>144</v>
      </c>
      <c r="H181" s="222">
        <v>32.911999999999999</v>
      </c>
      <c r="I181" s="223"/>
      <c r="J181" s="224">
        <f>ROUND(I181*H181,2)</f>
        <v>0</v>
      </c>
      <c r="K181" s="220" t="s">
        <v>145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146</v>
      </c>
      <c r="AT181" s="229" t="s">
        <v>141</v>
      </c>
      <c r="AU181" s="229" t="s">
        <v>82</v>
      </c>
      <c r="AY181" s="17" t="s">
        <v>139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80</v>
      </c>
      <c r="BK181" s="230">
        <f>ROUND(I181*H181,2)</f>
        <v>0</v>
      </c>
      <c r="BL181" s="17" t="s">
        <v>146</v>
      </c>
      <c r="BM181" s="229" t="s">
        <v>201</v>
      </c>
    </row>
    <row r="182" s="2" customFormat="1">
      <c r="A182" s="38"/>
      <c r="B182" s="39"/>
      <c r="C182" s="40"/>
      <c r="D182" s="231" t="s">
        <v>147</v>
      </c>
      <c r="E182" s="40"/>
      <c r="F182" s="232" t="s">
        <v>200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147</v>
      </c>
      <c r="AU182" s="17" t="s">
        <v>82</v>
      </c>
    </row>
    <row r="183" s="2" customFormat="1">
      <c r="A183" s="38"/>
      <c r="B183" s="39"/>
      <c r="C183" s="40"/>
      <c r="D183" s="236" t="s">
        <v>148</v>
      </c>
      <c r="E183" s="40"/>
      <c r="F183" s="237" t="s">
        <v>202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148</v>
      </c>
      <c r="AU183" s="17" t="s">
        <v>82</v>
      </c>
    </row>
    <row r="184" s="2" customFormat="1" ht="21.75" customHeight="1">
      <c r="A184" s="38"/>
      <c r="B184" s="39"/>
      <c r="C184" s="218" t="s">
        <v>177</v>
      </c>
      <c r="D184" s="218" t="s">
        <v>141</v>
      </c>
      <c r="E184" s="219" t="s">
        <v>203</v>
      </c>
      <c r="F184" s="220" t="s">
        <v>204</v>
      </c>
      <c r="G184" s="221" t="s">
        <v>155</v>
      </c>
      <c r="H184" s="222">
        <v>0.98699999999999999</v>
      </c>
      <c r="I184" s="223"/>
      <c r="J184" s="224">
        <f>ROUND(I184*H184,2)</f>
        <v>0</v>
      </c>
      <c r="K184" s="220" t="s">
        <v>145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146</v>
      </c>
      <c r="AT184" s="229" t="s">
        <v>141</v>
      </c>
      <c r="AU184" s="229" t="s">
        <v>82</v>
      </c>
      <c r="AY184" s="17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80</v>
      </c>
      <c r="BK184" s="230">
        <f>ROUND(I184*H184,2)</f>
        <v>0</v>
      </c>
      <c r="BL184" s="17" t="s">
        <v>146</v>
      </c>
      <c r="BM184" s="229" t="s">
        <v>205</v>
      </c>
    </row>
    <row r="185" s="2" customFormat="1">
      <c r="A185" s="38"/>
      <c r="B185" s="39"/>
      <c r="C185" s="40"/>
      <c r="D185" s="231" t="s">
        <v>147</v>
      </c>
      <c r="E185" s="40"/>
      <c r="F185" s="232" t="s">
        <v>204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82</v>
      </c>
    </row>
    <row r="186" s="2" customFormat="1">
      <c r="A186" s="38"/>
      <c r="B186" s="39"/>
      <c r="C186" s="40"/>
      <c r="D186" s="236" t="s">
        <v>148</v>
      </c>
      <c r="E186" s="40"/>
      <c r="F186" s="237" t="s">
        <v>206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148</v>
      </c>
      <c r="AU186" s="17" t="s">
        <v>82</v>
      </c>
    </row>
    <row r="187" s="13" customFormat="1">
      <c r="A187" s="13"/>
      <c r="B187" s="238"/>
      <c r="C187" s="239"/>
      <c r="D187" s="231" t="s">
        <v>150</v>
      </c>
      <c r="E187" s="240" t="s">
        <v>1</v>
      </c>
      <c r="F187" s="241" t="s">
        <v>207</v>
      </c>
      <c r="G187" s="239"/>
      <c r="H187" s="242">
        <v>0.98699999999999999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150</v>
      </c>
      <c r="AU187" s="248" t="s">
        <v>82</v>
      </c>
      <c r="AV187" s="13" t="s">
        <v>82</v>
      </c>
      <c r="AW187" s="13" t="s">
        <v>30</v>
      </c>
      <c r="AX187" s="13" t="s">
        <v>73</v>
      </c>
      <c r="AY187" s="248" t="s">
        <v>139</v>
      </c>
    </row>
    <row r="188" s="14" customFormat="1">
      <c r="A188" s="14"/>
      <c r="B188" s="249"/>
      <c r="C188" s="250"/>
      <c r="D188" s="231" t="s">
        <v>150</v>
      </c>
      <c r="E188" s="251" t="s">
        <v>1</v>
      </c>
      <c r="F188" s="252" t="s">
        <v>152</v>
      </c>
      <c r="G188" s="250"/>
      <c r="H188" s="253">
        <v>0.98699999999999999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150</v>
      </c>
      <c r="AU188" s="259" t="s">
        <v>82</v>
      </c>
      <c r="AV188" s="14" t="s">
        <v>146</v>
      </c>
      <c r="AW188" s="14" t="s">
        <v>30</v>
      </c>
      <c r="AX188" s="14" t="s">
        <v>80</v>
      </c>
      <c r="AY188" s="259" t="s">
        <v>139</v>
      </c>
    </row>
    <row r="189" s="12" customFormat="1" ht="22.8" customHeight="1">
      <c r="A189" s="12"/>
      <c r="B189" s="202"/>
      <c r="C189" s="203"/>
      <c r="D189" s="204" t="s">
        <v>72</v>
      </c>
      <c r="E189" s="216" t="s">
        <v>159</v>
      </c>
      <c r="F189" s="216" t="s">
        <v>208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SUM(P190:P199)</f>
        <v>0</v>
      </c>
      <c r="Q189" s="210"/>
      <c r="R189" s="211">
        <f>SUM(R190:R199)</f>
        <v>0</v>
      </c>
      <c r="S189" s="210"/>
      <c r="T189" s="212">
        <f>SUM(T190:T199)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80</v>
      </c>
      <c r="AT189" s="214" t="s">
        <v>72</v>
      </c>
      <c r="AU189" s="214" t="s">
        <v>80</v>
      </c>
      <c r="AY189" s="213" t="s">
        <v>139</v>
      </c>
      <c r="BK189" s="215">
        <f>SUM(BK190:BK199)</f>
        <v>0</v>
      </c>
    </row>
    <row r="190" s="2" customFormat="1" ht="37.8" customHeight="1">
      <c r="A190" s="38"/>
      <c r="B190" s="39"/>
      <c r="C190" s="218" t="s">
        <v>209</v>
      </c>
      <c r="D190" s="218" t="s">
        <v>141</v>
      </c>
      <c r="E190" s="219" t="s">
        <v>210</v>
      </c>
      <c r="F190" s="220" t="s">
        <v>211</v>
      </c>
      <c r="G190" s="221" t="s">
        <v>212</v>
      </c>
      <c r="H190" s="222">
        <v>4</v>
      </c>
      <c r="I190" s="223"/>
      <c r="J190" s="224">
        <f>ROUND(I190*H190,2)</f>
        <v>0</v>
      </c>
      <c r="K190" s="220" t="s">
        <v>145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146</v>
      </c>
      <c r="AT190" s="229" t="s">
        <v>141</v>
      </c>
      <c r="AU190" s="229" t="s">
        <v>82</v>
      </c>
      <c r="AY190" s="17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80</v>
      </c>
      <c r="BK190" s="230">
        <f>ROUND(I190*H190,2)</f>
        <v>0</v>
      </c>
      <c r="BL190" s="17" t="s">
        <v>146</v>
      </c>
      <c r="BM190" s="229" t="s">
        <v>213</v>
      </c>
    </row>
    <row r="191" s="2" customFormat="1">
      <c r="A191" s="38"/>
      <c r="B191" s="39"/>
      <c r="C191" s="40"/>
      <c r="D191" s="231" t="s">
        <v>147</v>
      </c>
      <c r="E191" s="40"/>
      <c r="F191" s="232" t="s">
        <v>211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147</v>
      </c>
      <c r="AU191" s="17" t="s">
        <v>82</v>
      </c>
    </row>
    <row r="192" s="2" customFormat="1">
      <c r="A192" s="38"/>
      <c r="B192" s="39"/>
      <c r="C192" s="40"/>
      <c r="D192" s="236" t="s">
        <v>148</v>
      </c>
      <c r="E192" s="40"/>
      <c r="F192" s="237" t="s">
        <v>214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148</v>
      </c>
      <c r="AU192" s="17" t="s">
        <v>82</v>
      </c>
    </row>
    <row r="193" s="13" customFormat="1">
      <c r="A193" s="13"/>
      <c r="B193" s="238"/>
      <c r="C193" s="239"/>
      <c r="D193" s="231" t="s">
        <v>150</v>
      </c>
      <c r="E193" s="240" t="s">
        <v>1</v>
      </c>
      <c r="F193" s="241" t="s">
        <v>215</v>
      </c>
      <c r="G193" s="239"/>
      <c r="H193" s="242">
        <v>4</v>
      </c>
      <c r="I193" s="243"/>
      <c r="J193" s="239"/>
      <c r="K193" s="239"/>
      <c r="L193" s="244"/>
      <c r="M193" s="245"/>
      <c r="N193" s="246"/>
      <c r="O193" s="246"/>
      <c r="P193" s="246"/>
      <c r="Q193" s="246"/>
      <c r="R193" s="246"/>
      <c r="S193" s="246"/>
      <c r="T193" s="24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8" t="s">
        <v>150</v>
      </c>
      <c r="AU193" s="248" t="s">
        <v>82</v>
      </c>
      <c r="AV193" s="13" t="s">
        <v>82</v>
      </c>
      <c r="AW193" s="13" t="s">
        <v>30</v>
      </c>
      <c r="AX193" s="13" t="s">
        <v>73</v>
      </c>
      <c r="AY193" s="248" t="s">
        <v>139</v>
      </c>
    </row>
    <row r="194" s="14" customFormat="1">
      <c r="A194" s="14"/>
      <c r="B194" s="249"/>
      <c r="C194" s="250"/>
      <c r="D194" s="231" t="s">
        <v>150</v>
      </c>
      <c r="E194" s="251" t="s">
        <v>1</v>
      </c>
      <c r="F194" s="252" t="s">
        <v>152</v>
      </c>
      <c r="G194" s="250"/>
      <c r="H194" s="253">
        <v>4</v>
      </c>
      <c r="I194" s="254"/>
      <c r="J194" s="250"/>
      <c r="K194" s="250"/>
      <c r="L194" s="255"/>
      <c r="M194" s="256"/>
      <c r="N194" s="257"/>
      <c r="O194" s="257"/>
      <c r="P194" s="257"/>
      <c r="Q194" s="257"/>
      <c r="R194" s="257"/>
      <c r="S194" s="257"/>
      <c r="T194" s="25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9" t="s">
        <v>150</v>
      </c>
      <c r="AU194" s="259" t="s">
        <v>82</v>
      </c>
      <c r="AV194" s="14" t="s">
        <v>146</v>
      </c>
      <c r="AW194" s="14" t="s">
        <v>30</v>
      </c>
      <c r="AX194" s="14" t="s">
        <v>80</v>
      </c>
      <c r="AY194" s="259" t="s">
        <v>139</v>
      </c>
    </row>
    <row r="195" s="2" customFormat="1" ht="37.8" customHeight="1">
      <c r="A195" s="38"/>
      <c r="B195" s="39"/>
      <c r="C195" s="218" t="s">
        <v>183</v>
      </c>
      <c r="D195" s="218" t="s">
        <v>141</v>
      </c>
      <c r="E195" s="219" t="s">
        <v>216</v>
      </c>
      <c r="F195" s="220" t="s">
        <v>217</v>
      </c>
      <c r="G195" s="221" t="s">
        <v>155</v>
      </c>
      <c r="H195" s="222">
        <v>0.155</v>
      </c>
      <c r="I195" s="223"/>
      <c r="J195" s="224">
        <f>ROUND(I195*H195,2)</f>
        <v>0</v>
      </c>
      <c r="K195" s="220" t="s">
        <v>145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146</v>
      </c>
      <c r="AT195" s="229" t="s">
        <v>141</v>
      </c>
      <c r="AU195" s="229" t="s">
        <v>82</v>
      </c>
      <c r="AY195" s="17" t="s">
        <v>139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80</v>
      </c>
      <c r="BK195" s="230">
        <f>ROUND(I195*H195,2)</f>
        <v>0</v>
      </c>
      <c r="BL195" s="17" t="s">
        <v>146</v>
      </c>
      <c r="BM195" s="229" t="s">
        <v>218</v>
      </c>
    </row>
    <row r="196" s="2" customFormat="1">
      <c r="A196" s="38"/>
      <c r="B196" s="39"/>
      <c r="C196" s="40"/>
      <c r="D196" s="231" t="s">
        <v>147</v>
      </c>
      <c r="E196" s="40"/>
      <c r="F196" s="232" t="s">
        <v>217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147</v>
      </c>
      <c r="AU196" s="17" t="s">
        <v>82</v>
      </c>
    </row>
    <row r="197" s="2" customFormat="1">
      <c r="A197" s="38"/>
      <c r="B197" s="39"/>
      <c r="C197" s="40"/>
      <c r="D197" s="236" t="s">
        <v>148</v>
      </c>
      <c r="E197" s="40"/>
      <c r="F197" s="237" t="s">
        <v>219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148</v>
      </c>
      <c r="AU197" s="17" t="s">
        <v>82</v>
      </c>
    </row>
    <row r="198" s="13" customFormat="1">
      <c r="A198" s="13"/>
      <c r="B198" s="238"/>
      <c r="C198" s="239"/>
      <c r="D198" s="231" t="s">
        <v>150</v>
      </c>
      <c r="E198" s="240" t="s">
        <v>1</v>
      </c>
      <c r="F198" s="241" t="s">
        <v>220</v>
      </c>
      <c r="G198" s="239"/>
      <c r="H198" s="242">
        <v>0.155</v>
      </c>
      <c r="I198" s="243"/>
      <c r="J198" s="239"/>
      <c r="K198" s="239"/>
      <c r="L198" s="244"/>
      <c r="M198" s="245"/>
      <c r="N198" s="246"/>
      <c r="O198" s="246"/>
      <c r="P198" s="246"/>
      <c r="Q198" s="246"/>
      <c r="R198" s="246"/>
      <c r="S198" s="246"/>
      <c r="T198" s="24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8" t="s">
        <v>150</v>
      </c>
      <c r="AU198" s="248" t="s">
        <v>82</v>
      </c>
      <c r="AV198" s="13" t="s">
        <v>82</v>
      </c>
      <c r="AW198" s="13" t="s">
        <v>30</v>
      </c>
      <c r="AX198" s="13" t="s">
        <v>73</v>
      </c>
      <c r="AY198" s="248" t="s">
        <v>139</v>
      </c>
    </row>
    <row r="199" s="14" customFormat="1">
      <c r="A199" s="14"/>
      <c r="B199" s="249"/>
      <c r="C199" s="250"/>
      <c r="D199" s="231" t="s">
        <v>150</v>
      </c>
      <c r="E199" s="251" t="s">
        <v>1</v>
      </c>
      <c r="F199" s="252" t="s">
        <v>152</v>
      </c>
      <c r="G199" s="250"/>
      <c r="H199" s="253">
        <v>0.155</v>
      </c>
      <c r="I199" s="254"/>
      <c r="J199" s="250"/>
      <c r="K199" s="250"/>
      <c r="L199" s="255"/>
      <c r="M199" s="256"/>
      <c r="N199" s="257"/>
      <c r="O199" s="257"/>
      <c r="P199" s="257"/>
      <c r="Q199" s="257"/>
      <c r="R199" s="257"/>
      <c r="S199" s="257"/>
      <c r="T199" s="25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9" t="s">
        <v>150</v>
      </c>
      <c r="AU199" s="259" t="s">
        <v>82</v>
      </c>
      <c r="AV199" s="14" t="s">
        <v>146</v>
      </c>
      <c r="AW199" s="14" t="s">
        <v>30</v>
      </c>
      <c r="AX199" s="14" t="s">
        <v>80</v>
      </c>
      <c r="AY199" s="259" t="s">
        <v>139</v>
      </c>
    </row>
    <row r="200" s="12" customFormat="1" ht="22.8" customHeight="1">
      <c r="A200" s="12"/>
      <c r="B200" s="202"/>
      <c r="C200" s="203"/>
      <c r="D200" s="204" t="s">
        <v>72</v>
      </c>
      <c r="E200" s="216" t="s">
        <v>174</v>
      </c>
      <c r="F200" s="216" t="s">
        <v>221</v>
      </c>
      <c r="G200" s="203"/>
      <c r="H200" s="203"/>
      <c r="I200" s="206"/>
      <c r="J200" s="217">
        <f>BK200</f>
        <v>0</v>
      </c>
      <c r="K200" s="203"/>
      <c r="L200" s="208"/>
      <c r="M200" s="209"/>
      <c r="N200" s="210"/>
      <c r="O200" s="210"/>
      <c r="P200" s="211">
        <f>SUM(P201:P224)</f>
        <v>0</v>
      </c>
      <c r="Q200" s="210"/>
      <c r="R200" s="211">
        <f>SUM(R201:R224)</f>
        <v>0</v>
      </c>
      <c r="S200" s="210"/>
      <c r="T200" s="212">
        <f>SUM(T201:T224)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80</v>
      </c>
      <c r="AT200" s="214" t="s">
        <v>72</v>
      </c>
      <c r="AU200" s="214" t="s">
        <v>80</v>
      </c>
      <c r="AY200" s="213" t="s">
        <v>139</v>
      </c>
      <c r="BK200" s="215">
        <f>SUM(BK201:BK224)</f>
        <v>0</v>
      </c>
    </row>
    <row r="201" s="2" customFormat="1" ht="44.25" customHeight="1">
      <c r="A201" s="38"/>
      <c r="B201" s="39"/>
      <c r="C201" s="218" t="s">
        <v>222</v>
      </c>
      <c r="D201" s="218" t="s">
        <v>141</v>
      </c>
      <c r="E201" s="219" t="s">
        <v>223</v>
      </c>
      <c r="F201" s="220" t="s">
        <v>224</v>
      </c>
      <c r="G201" s="221" t="s">
        <v>144</v>
      </c>
      <c r="H201" s="222">
        <v>5.75</v>
      </c>
      <c r="I201" s="223"/>
      <c r="J201" s="224">
        <f>ROUND(I201*H201,2)</f>
        <v>0</v>
      </c>
      <c r="K201" s="220" t="s">
        <v>145</v>
      </c>
      <c r="L201" s="44"/>
      <c r="M201" s="225" t="s">
        <v>1</v>
      </c>
      <c r="N201" s="226" t="s">
        <v>38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146</v>
      </c>
      <c r="AT201" s="229" t="s">
        <v>141</v>
      </c>
      <c r="AU201" s="229" t="s">
        <v>82</v>
      </c>
      <c r="AY201" s="17" t="s">
        <v>139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80</v>
      </c>
      <c r="BK201" s="230">
        <f>ROUND(I201*H201,2)</f>
        <v>0</v>
      </c>
      <c r="BL201" s="17" t="s">
        <v>146</v>
      </c>
      <c r="BM201" s="229" t="s">
        <v>225</v>
      </c>
    </row>
    <row r="202" s="2" customFormat="1">
      <c r="A202" s="38"/>
      <c r="B202" s="39"/>
      <c r="C202" s="40"/>
      <c r="D202" s="231" t="s">
        <v>147</v>
      </c>
      <c r="E202" s="40"/>
      <c r="F202" s="232" t="s">
        <v>224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147</v>
      </c>
      <c r="AU202" s="17" t="s">
        <v>82</v>
      </c>
    </row>
    <row r="203" s="2" customFormat="1">
      <c r="A203" s="38"/>
      <c r="B203" s="39"/>
      <c r="C203" s="40"/>
      <c r="D203" s="236" t="s">
        <v>148</v>
      </c>
      <c r="E203" s="40"/>
      <c r="F203" s="237" t="s">
        <v>226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148</v>
      </c>
      <c r="AU203" s="17" t="s">
        <v>82</v>
      </c>
    </row>
    <row r="204" s="13" customFormat="1">
      <c r="A204" s="13"/>
      <c r="B204" s="238"/>
      <c r="C204" s="239"/>
      <c r="D204" s="231" t="s">
        <v>150</v>
      </c>
      <c r="E204" s="240" t="s">
        <v>1</v>
      </c>
      <c r="F204" s="241" t="s">
        <v>227</v>
      </c>
      <c r="G204" s="239"/>
      <c r="H204" s="242">
        <v>2.2999999999999998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150</v>
      </c>
      <c r="AU204" s="248" t="s">
        <v>82</v>
      </c>
      <c r="AV204" s="13" t="s">
        <v>82</v>
      </c>
      <c r="AW204" s="13" t="s">
        <v>30</v>
      </c>
      <c r="AX204" s="13" t="s">
        <v>73</v>
      </c>
      <c r="AY204" s="248" t="s">
        <v>139</v>
      </c>
    </row>
    <row r="205" s="13" customFormat="1">
      <c r="A205" s="13"/>
      <c r="B205" s="238"/>
      <c r="C205" s="239"/>
      <c r="D205" s="231" t="s">
        <v>150</v>
      </c>
      <c r="E205" s="240" t="s">
        <v>1</v>
      </c>
      <c r="F205" s="241" t="s">
        <v>191</v>
      </c>
      <c r="G205" s="239"/>
      <c r="H205" s="242">
        <v>3.4500000000000002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150</v>
      </c>
      <c r="AU205" s="248" t="s">
        <v>82</v>
      </c>
      <c r="AV205" s="13" t="s">
        <v>82</v>
      </c>
      <c r="AW205" s="13" t="s">
        <v>30</v>
      </c>
      <c r="AX205" s="13" t="s">
        <v>73</v>
      </c>
      <c r="AY205" s="248" t="s">
        <v>139</v>
      </c>
    </row>
    <row r="206" s="14" customFormat="1">
      <c r="A206" s="14"/>
      <c r="B206" s="249"/>
      <c r="C206" s="250"/>
      <c r="D206" s="231" t="s">
        <v>150</v>
      </c>
      <c r="E206" s="251" t="s">
        <v>1</v>
      </c>
      <c r="F206" s="252" t="s">
        <v>152</v>
      </c>
      <c r="G206" s="250"/>
      <c r="H206" s="253">
        <v>5.75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150</v>
      </c>
      <c r="AU206" s="259" t="s">
        <v>82</v>
      </c>
      <c r="AV206" s="14" t="s">
        <v>146</v>
      </c>
      <c r="AW206" s="14" t="s">
        <v>30</v>
      </c>
      <c r="AX206" s="14" t="s">
        <v>80</v>
      </c>
      <c r="AY206" s="259" t="s">
        <v>139</v>
      </c>
    </row>
    <row r="207" s="2" customFormat="1" ht="76.35" customHeight="1">
      <c r="A207" s="38"/>
      <c r="B207" s="39"/>
      <c r="C207" s="218" t="s">
        <v>188</v>
      </c>
      <c r="D207" s="218" t="s">
        <v>141</v>
      </c>
      <c r="E207" s="219" t="s">
        <v>228</v>
      </c>
      <c r="F207" s="220" t="s">
        <v>229</v>
      </c>
      <c r="G207" s="221" t="s">
        <v>144</v>
      </c>
      <c r="H207" s="222">
        <v>2.2999999999999998</v>
      </c>
      <c r="I207" s="223"/>
      <c r="J207" s="224">
        <f>ROUND(I207*H207,2)</f>
        <v>0</v>
      </c>
      <c r="K207" s="220" t="s">
        <v>145</v>
      </c>
      <c r="L207" s="44"/>
      <c r="M207" s="225" t="s">
        <v>1</v>
      </c>
      <c r="N207" s="226" t="s">
        <v>38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146</v>
      </c>
      <c r="AT207" s="229" t="s">
        <v>141</v>
      </c>
      <c r="AU207" s="229" t="s">
        <v>82</v>
      </c>
      <c r="AY207" s="17" t="s">
        <v>139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80</v>
      </c>
      <c r="BK207" s="230">
        <f>ROUND(I207*H207,2)</f>
        <v>0</v>
      </c>
      <c r="BL207" s="17" t="s">
        <v>146</v>
      </c>
      <c r="BM207" s="229" t="s">
        <v>230</v>
      </c>
    </row>
    <row r="208" s="2" customFormat="1">
      <c r="A208" s="38"/>
      <c r="B208" s="39"/>
      <c r="C208" s="40"/>
      <c r="D208" s="231" t="s">
        <v>147</v>
      </c>
      <c r="E208" s="40"/>
      <c r="F208" s="232" t="s">
        <v>231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147</v>
      </c>
      <c r="AU208" s="17" t="s">
        <v>82</v>
      </c>
    </row>
    <row r="209" s="2" customFormat="1">
      <c r="A209" s="38"/>
      <c r="B209" s="39"/>
      <c r="C209" s="40"/>
      <c r="D209" s="236" t="s">
        <v>148</v>
      </c>
      <c r="E209" s="40"/>
      <c r="F209" s="237" t="s">
        <v>232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148</v>
      </c>
      <c r="AU209" s="17" t="s">
        <v>82</v>
      </c>
    </row>
    <row r="210" s="13" customFormat="1">
      <c r="A210" s="13"/>
      <c r="B210" s="238"/>
      <c r="C210" s="239"/>
      <c r="D210" s="231" t="s">
        <v>150</v>
      </c>
      <c r="E210" s="240" t="s">
        <v>1</v>
      </c>
      <c r="F210" s="241" t="s">
        <v>227</v>
      </c>
      <c r="G210" s="239"/>
      <c r="H210" s="242">
        <v>2.2999999999999998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150</v>
      </c>
      <c r="AU210" s="248" t="s">
        <v>82</v>
      </c>
      <c r="AV210" s="13" t="s">
        <v>82</v>
      </c>
      <c r="AW210" s="13" t="s">
        <v>30</v>
      </c>
      <c r="AX210" s="13" t="s">
        <v>73</v>
      </c>
      <c r="AY210" s="248" t="s">
        <v>139</v>
      </c>
    </row>
    <row r="211" s="14" customFormat="1">
      <c r="A211" s="14"/>
      <c r="B211" s="249"/>
      <c r="C211" s="250"/>
      <c r="D211" s="231" t="s">
        <v>150</v>
      </c>
      <c r="E211" s="251" t="s">
        <v>1</v>
      </c>
      <c r="F211" s="252" t="s">
        <v>152</v>
      </c>
      <c r="G211" s="250"/>
      <c r="H211" s="253">
        <v>2.2999999999999998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150</v>
      </c>
      <c r="AU211" s="259" t="s">
        <v>82</v>
      </c>
      <c r="AV211" s="14" t="s">
        <v>146</v>
      </c>
      <c r="AW211" s="14" t="s">
        <v>30</v>
      </c>
      <c r="AX211" s="14" t="s">
        <v>80</v>
      </c>
      <c r="AY211" s="259" t="s">
        <v>139</v>
      </c>
    </row>
    <row r="212" s="2" customFormat="1" ht="21.75" customHeight="1">
      <c r="A212" s="38"/>
      <c r="B212" s="39"/>
      <c r="C212" s="270" t="s">
        <v>8</v>
      </c>
      <c r="D212" s="270" t="s">
        <v>179</v>
      </c>
      <c r="E212" s="271" t="s">
        <v>233</v>
      </c>
      <c r="F212" s="272" t="s">
        <v>234</v>
      </c>
      <c r="G212" s="273" t="s">
        <v>144</v>
      </c>
      <c r="H212" s="274">
        <v>2.3690000000000002</v>
      </c>
      <c r="I212" s="275"/>
      <c r="J212" s="276">
        <f>ROUND(I212*H212,2)</f>
        <v>0</v>
      </c>
      <c r="K212" s="272" t="s">
        <v>145</v>
      </c>
      <c r="L212" s="277"/>
      <c r="M212" s="278" t="s">
        <v>1</v>
      </c>
      <c r="N212" s="279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169</v>
      </c>
      <c r="AT212" s="229" t="s">
        <v>179</v>
      </c>
      <c r="AU212" s="229" t="s">
        <v>82</v>
      </c>
      <c r="AY212" s="17" t="s">
        <v>139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80</v>
      </c>
      <c r="BK212" s="230">
        <f>ROUND(I212*H212,2)</f>
        <v>0</v>
      </c>
      <c r="BL212" s="17" t="s">
        <v>146</v>
      </c>
      <c r="BM212" s="229" t="s">
        <v>235</v>
      </c>
    </row>
    <row r="213" s="2" customFormat="1">
      <c r="A213" s="38"/>
      <c r="B213" s="39"/>
      <c r="C213" s="40"/>
      <c r="D213" s="231" t="s">
        <v>147</v>
      </c>
      <c r="E213" s="40"/>
      <c r="F213" s="232" t="s">
        <v>234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147</v>
      </c>
      <c r="AU213" s="17" t="s">
        <v>82</v>
      </c>
    </row>
    <row r="214" s="13" customFormat="1">
      <c r="A214" s="13"/>
      <c r="B214" s="238"/>
      <c r="C214" s="239"/>
      <c r="D214" s="231" t="s">
        <v>150</v>
      </c>
      <c r="E214" s="240" t="s">
        <v>1</v>
      </c>
      <c r="F214" s="241" t="s">
        <v>236</v>
      </c>
      <c r="G214" s="239"/>
      <c r="H214" s="242">
        <v>2.3690000000000002</v>
      </c>
      <c r="I214" s="243"/>
      <c r="J214" s="239"/>
      <c r="K214" s="239"/>
      <c r="L214" s="244"/>
      <c r="M214" s="245"/>
      <c r="N214" s="246"/>
      <c r="O214" s="246"/>
      <c r="P214" s="246"/>
      <c r="Q214" s="246"/>
      <c r="R214" s="246"/>
      <c r="S214" s="246"/>
      <c r="T214" s="24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8" t="s">
        <v>150</v>
      </c>
      <c r="AU214" s="248" t="s">
        <v>82</v>
      </c>
      <c r="AV214" s="13" t="s">
        <v>82</v>
      </c>
      <c r="AW214" s="13" t="s">
        <v>30</v>
      </c>
      <c r="AX214" s="13" t="s">
        <v>73</v>
      </c>
      <c r="AY214" s="248" t="s">
        <v>139</v>
      </c>
    </row>
    <row r="215" s="14" customFormat="1">
      <c r="A215" s="14"/>
      <c r="B215" s="249"/>
      <c r="C215" s="250"/>
      <c r="D215" s="231" t="s">
        <v>150</v>
      </c>
      <c r="E215" s="251" t="s">
        <v>1</v>
      </c>
      <c r="F215" s="252" t="s">
        <v>152</v>
      </c>
      <c r="G215" s="250"/>
      <c r="H215" s="253">
        <v>2.3690000000000002</v>
      </c>
      <c r="I215" s="254"/>
      <c r="J215" s="250"/>
      <c r="K215" s="250"/>
      <c r="L215" s="255"/>
      <c r="M215" s="256"/>
      <c r="N215" s="257"/>
      <c r="O215" s="257"/>
      <c r="P215" s="257"/>
      <c r="Q215" s="257"/>
      <c r="R215" s="257"/>
      <c r="S215" s="257"/>
      <c r="T215" s="25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9" t="s">
        <v>150</v>
      </c>
      <c r="AU215" s="259" t="s">
        <v>82</v>
      </c>
      <c r="AV215" s="14" t="s">
        <v>146</v>
      </c>
      <c r="AW215" s="14" t="s">
        <v>30</v>
      </c>
      <c r="AX215" s="14" t="s">
        <v>80</v>
      </c>
      <c r="AY215" s="259" t="s">
        <v>139</v>
      </c>
    </row>
    <row r="216" s="2" customFormat="1" ht="66.75" customHeight="1">
      <c r="A216" s="38"/>
      <c r="B216" s="39"/>
      <c r="C216" s="218" t="s">
        <v>196</v>
      </c>
      <c r="D216" s="218" t="s">
        <v>141</v>
      </c>
      <c r="E216" s="219" t="s">
        <v>237</v>
      </c>
      <c r="F216" s="220" t="s">
        <v>238</v>
      </c>
      <c r="G216" s="221" t="s">
        <v>144</v>
      </c>
      <c r="H216" s="222">
        <v>3.4500000000000002</v>
      </c>
      <c r="I216" s="223"/>
      <c r="J216" s="224">
        <f>ROUND(I216*H216,2)</f>
        <v>0</v>
      </c>
      <c r="K216" s="220" t="s">
        <v>145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146</v>
      </c>
      <c r="AT216" s="229" t="s">
        <v>141</v>
      </c>
      <c r="AU216" s="229" t="s">
        <v>82</v>
      </c>
      <c r="AY216" s="17" t="s">
        <v>139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80</v>
      </c>
      <c r="BK216" s="230">
        <f>ROUND(I216*H216,2)</f>
        <v>0</v>
      </c>
      <c r="BL216" s="17" t="s">
        <v>146</v>
      </c>
      <c r="BM216" s="229" t="s">
        <v>239</v>
      </c>
    </row>
    <row r="217" s="2" customFormat="1">
      <c r="A217" s="38"/>
      <c r="B217" s="39"/>
      <c r="C217" s="40"/>
      <c r="D217" s="231" t="s">
        <v>147</v>
      </c>
      <c r="E217" s="40"/>
      <c r="F217" s="232" t="s">
        <v>238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147</v>
      </c>
      <c r="AU217" s="17" t="s">
        <v>82</v>
      </c>
    </row>
    <row r="218" s="2" customFormat="1">
      <c r="A218" s="38"/>
      <c r="B218" s="39"/>
      <c r="C218" s="40"/>
      <c r="D218" s="236" t="s">
        <v>148</v>
      </c>
      <c r="E218" s="40"/>
      <c r="F218" s="237" t="s">
        <v>240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148</v>
      </c>
      <c r="AU218" s="17" t="s">
        <v>82</v>
      </c>
    </row>
    <row r="219" s="13" customFormat="1">
      <c r="A219" s="13"/>
      <c r="B219" s="238"/>
      <c r="C219" s="239"/>
      <c r="D219" s="231" t="s">
        <v>150</v>
      </c>
      <c r="E219" s="240" t="s">
        <v>1</v>
      </c>
      <c r="F219" s="241" t="s">
        <v>191</v>
      </c>
      <c r="G219" s="239"/>
      <c r="H219" s="242">
        <v>3.4500000000000002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150</v>
      </c>
      <c r="AU219" s="248" t="s">
        <v>82</v>
      </c>
      <c r="AV219" s="13" t="s">
        <v>82</v>
      </c>
      <c r="AW219" s="13" t="s">
        <v>30</v>
      </c>
      <c r="AX219" s="13" t="s">
        <v>73</v>
      </c>
      <c r="AY219" s="248" t="s">
        <v>139</v>
      </c>
    </row>
    <row r="220" s="14" customFormat="1">
      <c r="A220" s="14"/>
      <c r="B220" s="249"/>
      <c r="C220" s="250"/>
      <c r="D220" s="231" t="s">
        <v>150</v>
      </c>
      <c r="E220" s="251" t="s">
        <v>1</v>
      </c>
      <c r="F220" s="252" t="s">
        <v>152</v>
      </c>
      <c r="G220" s="250"/>
      <c r="H220" s="253">
        <v>3.4500000000000002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150</v>
      </c>
      <c r="AU220" s="259" t="s">
        <v>82</v>
      </c>
      <c r="AV220" s="14" t="s">
        <v>146</v>
      </c>
      <c r="AW220" s="14" t="s">
        <v>30</v>
      </c>
      <c r="AX220" s="14" t="s">
        <v>80</v>
      </c>
      <c r="AY220" s="259" t="s">
        <v>139</v>
      </c>
    </row>
    <row r="221" s="2" customFormat="1" ht="16.5" customHeight="1">
      <c r="A221" s="38"/>
      <c r="B221" s="39"/>
      <c r="C221" s="270" t="s">
        <v>241</v>
      </c>
      <c r="D221" s="270" t="s">
        <v>179</v>
      </c>
      <c r="E221" s="271" t="s">
        <v>242</v>
      </c>
      <c r="F221" s="272" t="s">
        <v>243</v>
      </c>
      <c r="G221" s="273" t="s">
        <v>144</v>
      </c>
      <c r="H221" s="274">
        <v>3.5539999999999998</v>
      </c>
      <c r="I221" s="275"/>
      <c r="J221" s="276">
        <f>ROUND(I221*H221,2)</f>
        <v>0</v>
      </c>
      <c r="K221" s="272" t="s">
        <v>145</v>
      </c>
      <c r="L221" s="277"/>
      <c r="M221" s="278" t="s">
        <v>1</v>
      </c>
      <c r="N221" s="279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169</v>
      </c>
      <c r="AT221" s="229" t="s">
        <v>179</v>
      </c>
      <c r="AU221" s="229" t="s">
        <v>82</v>
      </c>
      <c r="AY221" s="17" t="s">
        <v>139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80</v>
      </c>
      <c r="BK221" s="230">
        <f>ROUND(I221*H221,2)</f>
        <v>0</v>
      </c>
      <c r="BL221" s="17" t="s">
        <v>146</v>
      </c>
      <c r="BM221" s="229" t="s">
        <v>244</v>
      </c>
    </row>
    <row r="222" s="2" customFormat="1">
      <c r="A222" s="38"/>
      <c r="B222" s="39"/>
      <c r="C222" s="40"/>
      <c r="D222" s="231" t="s">
        <v>147</v>
      </c>
      <c r="E222" s="40"/>
      <c r="F222" s="232" t="s">
        <v>243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147</v>
      </c>
      <c r="AU222" s="17" t="s">
        <v>82</v>
      </c>
    </row>
    <row r="223" s="13" customFormat="1">
      <c r="A223" s="13"/>
      <c r="B223" s="238"/>
      <c r="C223" s="239"/>
      <c r="D223" s="231" t="s">
        <v>150</v>
      </c>
      <c r="E223" s="240" t="s">
        <v>1</v>
      </c>
      <c r="F223" s="241" t="s">
        <v>245</v>
      </c>
      <c r="G223" s="239"/>
      <c r="H223" s="242">
        <v>3.5539999999999998</v>
      </c>
      <c r="I223" s="243"/>
      <c r="J223" s="239"/>
      <c r="K223" s="239"/>
      <c r="L223" s="244"/>
      <c r="M223" s="245"/>
      <c r="N223" s="246"/>
      <c r="O223" s="246"/>
      <c r="P223" s="246"/>
      <c r="Q223" s="246"/>
      <c r="R223" s="246"/>
      <c r="S223" s="246"/>
      <c r="T223" s="24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8" t="s">
        <v>150</v>
      </c>
      <c r="AU223" s="248" t="s">
        <v>82</v>
      </c>
      <c r="AV223" s="13" t="s">
        <v>82</v>
      </c>
      <c r="AW223" s="13" t="s">
        <v>30</v>
      </c>
      <c r="AX223" s="13" t="s">
        <v>73</v>
      </c>
      <c r="AY223" s="248" t="s">
        <v>139</v>
      </c>
    </row>
    <row r="224" s="14" customFormat="1">
      <c r="A224" s="14"/>
      <c r="B224" s="249"/>
      <c r="C224" s="250"/>
      <c r="D224" s="231" t="s">
        <v>150</v>
      </c>
      <c r="E224" s="251" t="s">
        <v>1</v>
      </c>
      <c r="F224" s="252" t="s">
        <v>152</v>
      </c>
      <c r="G224" s="250"/>
      <c r="H224" s="253">
        <v>3.5539999999999998</v>
      </c>
      <c r="I224" s="254"/>
      <c r="J224" s="250"/>
      <c r="K224" s="250"/>
      <c r="L224" s="255"/>
      <c r="M224" s="256"/>
      <c r="N224" s="257"/>
      <c r="O224" s="257"/>
      <c r="P224" s="257"/>
      <c r="Q224" s="257"/>
      <c r="R224" s="257"/>
      <c r="S224" s="257"/>
      <c r="T224" s="25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9" t="s">
        <v>150</v>
      </c>
      <c r="AU224" s="259" t="s">
        <v>82</v>
      </c>
      <c r="AV224" s="14" t="s">
        <v>146</v>
      </c>
      <c r="AW224" s="14" t="s">
        <v>30</v>
      </c>
      <c r="AX224" s="14" t="s">
        <v>80</v>
      </c>
      <c r="AY224" s="259" t="s">
        <v>139</v>
      </c>
    </row>
    <row r="225" s="12" customFormat="1" ht="22.8" customHeight="1">
      <c r="A225" s="12"/>
      <c r="B225" s="202"/>
      <c r="C225" s="203"/>
      <c r="D225" s="204" t="s">
        <v>72</v>
      </c>
      <c r="E225" s="216" t="s">
        <v>162</v>
      </c>
      <c r="F225" s="216" t="s">
        <v>246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SUM(P226:P292)</f>
        <v>0</v>
      </c>
      <c r="Q225" s="210"/>
      <c r="R225" s="211">
        <f>SUM(R226:R292)</f>
        <v>0</v>
      </c>
      <c r="S225" s="210"/>
      <c r="T225" s="212">
        <f>SUM(T226:T292)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80</v>
      </c>
      <c r="AT225" s="214" t="s">
        <v>72</v>
      </c>
      <c r="AU225" s="214" t="s">
        <v>80</v>
      </c>
      <c r="AY225" s="213" t="s">
        <v>139</v>
      </c>
      <c r="BK225" s="215">
        <f>SUM(BK226:BK292)</f>
        <v>0</v>
      </c>
    </row>
    <row r="226" s="2" customFormat="1" ht="49.05" customHeight="1">
      <c r="A226" s="38"/>
      <c r="B226" s="39"/>
      <c r="C226" s="218" t="s">
        <v>201</v>
      </c>
      <c r="D226" s="218" t="s">
        <v>141</v>
      </c>
      <c r="E226" s="219" t="s">
        <v>247</v>
      </c>
      <c r="F226" s="220" t="s">
        <v>248</v>
      </c>
      <c r="G226" s="221" t="s">
        <v>144</v>
      </c>
      <c r="H226" s="222">
        <v>0.84999999999999998</v>
      </c>
      <c r="I226" s="223"/>
      <c r="J226" s="224">
        <f>ROUND(I226*H226,2)</f>
        <v>0</v>
      </c>
      <c r="K226" s="220" t="s">
        <v>145</v>
      </c>
      <c r="L226" s="44"/>
      <c r="M226" s="225" t="s">
        <v>1</v>
      </c>
      <c r="N226" s="226" t="s">
        <v>38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146</v>
      </c>
      <c r="AT226" s="229" t="s">
        <v>141</v>
      </c>
      <c r="AU226" s="229" t="s">
        <v>82</v>
      </c>
      <c r="AY226" s="17" t="s">
        <v>139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80</v>
      </c>
      <c r="BK226" s="230">
        <f>ROUND(I226*H226,2)</f>
        <v>0</v>
      </c>
      <c r="BL226" s="17" t="s">
        <v>146</v>
      </c>
      <c r="BM226" s="229" t="s">
        <v>249</v>
      </c>
    </row>
    <row r="227" s="2" customFormat="1">
      <c r="A227" s="38"/>
      <c r="B227" s="39"/>
      <c r="C227" s="40"/>
      <c r="D227" s="231" t="s">
        <v>147</v>
      </c>
      <c r="E227" s="40"/>
      <c r="F227" s="232" t="s">
        <v>248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147</v>
      </c>
      <c r="AU227" s="17" t="s">
        <v>82</v>
      </c>
    </row>
    <row r="228" s="2" customFormat="1">
      <c r="A228" s="38"/>
      <c r="B228" s="39"/>
      <c r="C228" s="40"/>
      <c r="D228" s="236" t="s">
        <v>148</v>
      </c>
      <c r="E228" s="40"/>
      <c r="F228" s="237" t="s">
        <v>250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148</v>
      </c>
      <c r="AU228" s="17" t="s">
        <v>82</v>
      </c>
    </row>
    <row r="229" s="13" customFormat="1">
      <c r="A229" s="13"/>
      <c r="B229" s="238"/>
      <c r="C229" s="239"/>
      <c r="D229" s="231" t="s">
        <v>150</v>
      </c>
      <c r="E229" s="240" t="s">
        <v>1</v>
      </c>
      <c r="F229" s="241" t="s">
        <v>251</v>
      </c>
      <c r="G229" s="239"/>
      <c r="H229" s="242">
        <v>0.84999999999999998</v>
      </c>
      <c r="I229" s="243"/>
      <c r="J229" s="239"/>
      <c r="K229" s="239"/>
      <c r="L229" s="244"/>
      <c r="M229" s="245"/>
      <c r="N229" s="246"/>
      <c r="O229" s="246"/>
      <c r="P229" s="246"/>
      <c r="Q229" s="246"/>
      <c r="R229" s="246"/>
      <c r="S229" s="246"/>
      <c r="T229" s="24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8" t="s">
        <v>150</v>
      </c>
      <c r="AU229" s="248" t="s">
        <v>82</v>
      </c>
      <c r="AV229" s="13" t="s">
        <v>82</v>
      </c>
      <c r="AW229" s="13" t="s">
        <v>30</v>
      </c>
      <c r="AX229" s="13" t="s">
        <v>73</v>
      </c>
      <c r="AY229" s="248" t="s">
        <v>139</v>
      </c>
    </row>
    <row r="230" s="14" customFormat="1">
      <c r="A230" s="14"/>
      <c r="B230" s="249"/>
      <c r="C230" s="250"/>
      <c r="D230" s="231" t="s">
        <v>150</v>
      </c>
      <c r="E230" s="251" t="s">
        <v>1</v>
      </c>
      <c r="F230" s="252" t="s">
        <v>152</v>
      </c>
      <c r="G230" s="250"/>
      <c r="H230" s="253">
        <v>0.84999999999999998</v>
      </c>
      <c r="I230" s="254"/>
      <c r="J230" s="250"/>
      <c r="K230" s="250"/>
      <c r="L230" s="255"/>
      <c r="M230" s="256"/>
      <c r="N230" s="257"/>
      <c r="O230" s="257"/>
      <c r="P230" s="257"/>
      <c r="Q230" s="257"/>
      <c r="R230" s="257"/>
      <c r="S230" s="257"/>
      <c r="T230" s="25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9" t="s">
        <v>150</v>
      </c>
      <c r="AU230" s="259" t="s">
        <v>82</v>
      </c>
      <c r="AV230" s="14" t="s">
        <v>146</v>
      </c>
      <c r="AW230" s="14" t="s">
        <v>30</v>
      </c>
      <c r="AX230" s="14" t="s">
        <v>80</v>
      </c>
      <c r="AY230" s="259" t="s">
        <v>139</v>
      </c>
    </row>
    <row r="231" s="2" customFormat="1" ht="33" customHeight="1">
      <c r="A231" s="38"/>
      <c r="B231" s="39"/>
      <c r="C231" s="218" t="s">
        <v>252</v>
      </c>
      <c r="D231" s="218" t="s">
        <v>141</v>
      </c>
      <c r="E231" s="219" t="s">
        <v>253</v>
      </c>
      <c r="F231" s="220" t="s">
        <v>254</v>
      </c>
      <c r="G231" s="221" t="s">
        <v>144</v>
      </c>
      <c r="H231" s="222">
        <v>2.0099999999999998</v>
      </c>
      <c r="I231" s="223"/>
      <c r="J231" s="224">
        <f>ROUND(I231*H231,2)</f>
        <v>0</v>
      </c>
      <c r="K231" s="220" t="s">
        <v>145</v>
      </c>
      <c r="L231" s="44"/>
      <c r="M231" s="225" t="s">
        <v>1</v>
      </c>
      <c r="N231" s="226" t="s">
        <v>38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146</v>
      </c>
      <c r="AT231" s="229" t="s">
        <v>141</v>
      </c>
      <c r="AU231" s="229" t="s">
        <v>82</v>
      </c>
      <c r="AY231" s="17" t="s">
        <v>139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80</v>
      </c>
      <c r="BK231" s="230">
        <f>ROUND(I231*H231,2)</f>
        <v>0</v>
      </c>
      <c r="BL231" s="17" t="s">
        <v>146</v>
      </c>
      <c r="BM231" s="229" t="s">
        <v>255</v>
      </c>
    </row>
    <row r="232" s="2" customFormat="1">
      <c r="A232" s="38"/>
      <c r="B232" s="39"/>
      <c r="C232" s="40"/>
      <c r="D232" s="231" t="s">
        <v>147</v>
      </c>
      <c r="E232" s="40"/>
      <c r="F232" s="232" t="s">
        <v>254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147</v>
      </c>
      <c r="AU232" s="17" t="s">
        <v>82</v>
      </c>
    </row>
    <row r="233" s="2" customFormat="1">
      <c r="A233" s="38"/>
      <c r="B233" s="39"/>
      <c r="C233" s="40"/>
      <c r="D233" s="236" t="s">
        <v>148</v>
      </c>
      <c r="E233" s="40"/>
      <c r="F233" s="237" t="s">
        <v>256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148</v>
      </c>
      <c r="AU233" s="17" t="s">
        <v>82</v>
      </c>
    </row>
    <row r="234" s="2" customFormat="1" ht="37.8" customHeight="1">
      <c r="A234" s="38"/>
      <c r="B234" s="39"/>
      <c r="C234" s="218" t="s">
        <v>205</v>
      </c>
      <c r="D234" s="218" t="s">
        <v>141</v>
      </c>
      <c r="E234" s="219" t="s">
        <v>257</v>
      </c>
      <c r="F234" s="220" t="s">
        <v>258</v>
      </c>
      <c r="G234" s="221" t="s">
        <v>212</v>
      </c>
      <c r="H234" s="222">
        <v>1</v>
      </c>
      <c r="I234" s="223"/>
      <c r="J234" s="224">
        <f>ROUND(I234*H234,2)</f>
        <v>0</v>
      </c>
      <c r="K234" s="220" t="s">
        <v>145</v>
      </c>
      <c r="L234" s="44"/>
      <c r="M234" s="225" t="s">
        <v>1</v>
      </c>
      <c r="N234" s="226" t="s">
        <v>38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146</v>
      </c>
      <c r="AT234" s="229" t="s">
        <v>141</v>
      </c>
      <c r="AU234" s="229" t="s">
        <v>82</v>
      </c>
      <c r="AY234" s="17" t="s">
        <v>139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80</v>
      </c>
      <c r="BK234" s="230">
        <f>ROUND(I234*H234,2)</f>
        <v>0</v>
      </c>
      <c r="BL234" s="17" t="s">
        <v>146</v>
      </c>
      <c r="BM234" s="229" t="s">
        <v>259</v>
      </c>
    </row>
    <row r="235" s="2" customFormat="1">
      <c r="A235" s="38"/>
      <c r="B235" s="39"/>
      <c r="C235" s="40"/>
      <c r="D235" s="231" t="s">
        <v>147</v>
      </c>
      <c r="E235" s="40"/>
      <c r="F235" s="232" t="s">
        <v>258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147</v>
      </c>
      <c r="AU235" s="17" t="s">
        <v>82</v>
      </c>
    </row>
    <row r="236" s="2" customFormat="1">
      <c r="A236" s="38"/>
      <c r="B236" s="39"/>
      <c r="C236" s="40"/>
      <c r="D236" s="236" t="s">
        <v>148</v>
      </c>
      <c r="E236" s="40"/>
      <c r="F236" s="237" t="s">
        <v>260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148</v>
      </c>
      <c r="AU236" s="17" t="s">
        <v>82</v>
      </c>
    </row>
    <row r="237" s="13" customFormat="1">
      <c r="A237" s="13"/>
      <c r="B237" s="238"/>
      <c r="C237" s="239"/>
      <c r="D237" s="231" t="s">
        <v>150</v>
      </c>
      <c r="E237" s="240" t="s">
        <v>1</v>
      </c>
      <c r="F237" s="241" t="s">
        <v>261</v>
      </c>
      <c r="G237" s="239"/>
      <c r="H237" s="242">
        <v>1</v>
      </c>
      <c r="I237" s="243"/>
      <c r="J237" s="239"/>
      <c r="K237" s="239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150</v>
      </c>
      <c r="AU237" s="248" t="s">
        <v>82</v>
      </c>
      <c r="AV237" s="13" t="s">
        <v>82</v>
      </c>
      <c r="AW237" s="13" t="s">
        <v>30</v>
      </c>
      <c r="AX237" s="13" t="s">
        <v>73</v>
      </c>
      <c r="AY237" s="248" t="s">
        <v>139</v>
      </c>
    </row>
    <row r="238" s="14" customFormat="1">
      <c r="A238" s="14"/>
      <c r="B238" s="249"/>
      <c r="C238" s="250"/>
      <c r="D238" s="231" t="s">
        <v>150</v>
      </c>
      <c r="E238" s="251" t="s">
        <v>1</v>
      </c>
      <c r="F238" s="252" t="s">
        <v>152</v>
      </c>
      <c r="G238" s="250"/>
      <c r="H238" s="253">
        <v>1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150</v>
      </c>
      <c r="AU238" s="259" t="s">
        <v>82</v>
      </c>
      <c r="AV238" s="14" t="s">
        <v>146</v>
      </c>
      <c r="AW238" s="14" t="s">
        <v>30</v>
      </c>
      <c r="AX238" s="14" t="s">
        <v>80</v>
      </c>
      <c r="AY238" s="259" t="s">
        <v>139</v>
      </c>
    </row>
    <row r="239" s="2" customFormat="1" ht="49.05" customHeight="1">
      <c r="A239" s="38"/>
      <c r="B239" s="39"/>
      <c r="C239" s="218" t="s">
        <v>7</v>
      </c>
      <c r="D239" s="218" t="s">
        <v>141</v>
      </c>
      <c r="E239" s="219" t="s">
        <v>262</v>
      </c>
      <c r="F239" s="220" t="s">
        <v>263</v>
      </c>
      <c r="G239" s="221" t="s">
        <v>144</v>
      </c>
      <c r="H239" s="222">
        <v>72.25</v>
      </c>
      <c r="I239" s="223"/>
      <c r="J239" s="224">
        <f>ROUND(I239*H239,2)</f>
        <v>0</v>
      </c>
      <c r="K239" s="220" t="s">
        <v>145</v>
      </c>
      <c r="L239" s="44"/>
      <c r="M239" s="225" t="s">
        <v>1</v>
      </c>
      <c r="N239" s="226" t="s">
        <v>38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146</v>
      </c>
      <c r="AT239" s="229" t="s">
        <v>141</v>
      </c>
      <c r="AU239" s="229" t="s">
        <v>82</v>
      </c>
      <c r="AY239" s="17" t="s">
        <v>139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80</v>
      </c>
      <c r="BK239" s="230">
        <f>ROUND(I239*H239,2)</f>
        <v>0</v>
      </c>
      <c r="BL239" s="17" t="s">
        <v>146</v>
      </c>
      <c r="BM239" s="229" t="s">
        <v>264</v>
      </c>
    </row>
    <row r="240" s="2" customFormat="1">
      <c r="A240" s="38"/>
      <c r="B240" s="39"/>
      <c r="C240" s="40"/>
      <c r="D240" s="231" t="s">
        <v>147</v>
      </c>
      <c r="E240" s="40"/>
      <c r="F240" s="232" t="s">
        <v>263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147</v>
      </c>
      <c r="AU240" s="17" t="s">
        <v>82</v>
      </c>
    </row>
    <row r="241" s="2" customFormat="1">
      <c r="A241" s="38"/>
      <c r="B241" s="39"/>
      <c r="C241" s="40"/>
      <c r="D241" s="236" t="s">
        <v>148</v>
      </c>
      <c r="E241" s="40"/>
      <c r="F241" s="237" t="s">
        <v>265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148</v>
      </c>
      <c r="AU241" s="17" t="s">
        <v>82</v>
      </c>
    </row>
    <row r="242" s="13" customFormat="1">
      <c r="A242" s="13"/>
      <c r="B242" s="238"/>
      <c r="C242" s="239"/>
      <c r="D242" s="231" t="s">
        <v>150</v>
      </c>
      <c r="E242" s="240" t="s">
        <v>1</v>
      </c>
      <c r="F242" s="241" t="s">
        <v>266</v>
      </c>
      <c r="G242" s="239"/>
      <c r="H242" s="242">
        <v>44.329999999999998</v>
      </c>
      <c r="I242" s="243"/>
      <c r="J242" s="239"/>
      <c r="K242" s="239"/>
      <c r="L242" s="244"/>
      <c r="M242" s="245"/>
      <c r="N242" s="246"/>
      <c r="O242" s="246"/>
      <c r="P242" s="246"/>
      <c r="Q242" s="246"/>
      <c r="R242" s="246"/>
      <c r="S242" s="246"/>
      <c r="T242" s="24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8" t="s">
        <v>150</v>
      </c>
      <c r="AU242" s="248" t="s">
        <v>82</v>
      </c>
      <c r="AV242" s="13" t="s">
        <v>82</v>
      </c>
      <c r="AW242" s="13" t="s">
        <v>30</v>
      </c>
      <c r="AX242" s="13" t="s">
        <v>73</v>
      </c>
      <c r="AY242" s="248" t="s">
        <v>139</v>
      </c>
    </row>
    <row r="243" s="13" customFormat="1">
      <c r="A243" s="13"/>
      <c r="B243" s="238"/>
      <c r="C243" s="239"/>
      <c r="D243" s="231" t="s">
        <v>150</v>
      </c>
      <c r="E243" s="240" t="s">
        <v>1</v>
      </c>
      <c r="F243" s="241" t="s">
        <v>267</v>
      </c>
      <c r="G243" s="239"/>
      <c r="H243" s="242">
        <v>20.068999999999999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150</v>
      </c>
      <c r="AU243" s="248" t="s">
        <v>82</v>
      </c>
      <c r="AV243" s="13" t="s">
        <v>82</v>
      </c>
      <c r="AW243" s="13" t="s">
        <v>30</v>
      </c>
      <c r="AX243" s="13" t="s">
        <v>73</v>
      </c>
      <c r="AY243" s="248" t="s">
        <v>139</v>
      </c>
    </row>
    <row r="244" s="13" customFormat="1">
      <c r="A244" s="13"/>
      <c r="B244" s="238"/>
      <c r="C244" s="239"/>
      <c r="D244" s="231" t="s">
        <v>150</v>
      </c>
      <c r="E244" s="240" t="s">
        <v>1</v>
      </c>
      <c r="F244" s="241" t="s">
        <v>268</v>
      </c>
      <c r="G244" s="239"/>
      <c r="H244" s="242">
        <v>7.851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8" t="s">
        <v>150</v>
      </c>
      <c r="AU244" s="248" t="s">
        <v>82</v>
      </c>
      <c r="AV244" s="13" t="s">
        <v>82</v>
      </c>
      <c r="AW244" s="13" t="s">
        <v>30</v>
      </c>
      <c r="AX244" s="13" t="s">
        <v>73</v>
      </c>
      <c r="AY244" s="248" t="s">
        <v>139</v>
      </c>
    </row>
    <row r="245" s="14" customFormat="1">
      <c r="A245" s="14"/>
      <c r="B245" s="249"/>
      <c r="C245" s="250"/>
      <c r="D245" s="231" t="s">
        <v>150</v>
      </c>
      <c r="E245" s="251" t="s">
        <v>1</v>
      </c>
      <c r="F245" s="252" t="s">
        <v>152</v>
      </c>
      <c r="G245" s="250"/>
      <c r="H245" s="253">
        <v>72.25</v>
      </c>
      <c r="I245" s="254"/>
      <c r="J245" s="250"/>
      <c r="K245" s="250"/>
      <c r="L245" s="255"/>
      <c r="M245" s="256"/>
      <c r="N245" s="257"/>
      <c r="O245" s="257"/>
      <c r="P245" s="257"/>
      <c r="Q245" s="257"/>
      <c r="R245" s="257"/>
      <c r="S245" s="257"/>
      <c r="T245" s="25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9" t="s">
        <v>150</v>
      </c>
      <c r="AU245" s="259" t="s">
        <v>82</v>
      </c>
      <c r="AV245" s="14" t="s">
        <v>146</v>
      </c>
      <c r="AW245" s="14" t="s">
        <v>30</v>
      </c>
      <c r="AX245" s="14" t="s">
        <v>80</v>
      </c>
      <c r="AY245" s="259" t="s">
        <v>139</v>
      </c>
    </row>
    <row r="246" s="2" customFormat="1" ht="37.8" customHeight="1">
      <c r="A246" s="38"/>
      <c r="B246" s="39"/>
      <c r="C246" s="218" t="s">
        <v>213</v>
      </c>
      <c r="D246" s="218" t="s">
        <v>141</v>
      </c>
      <c r="E246" s="219" t="s">
        <v>269</v>
      </c>
      <c r="F246" s="220" t="s">
        <v>270</v>
      </c>
      <c r="G246" s="221" t="s">
        <v>144</v>
      </c>
      <c r="H246" s="222">
        <v>2.0099999999999998</v>
      </c>
      <c r="I246" s="223"/>
      <c r="J246" s="224">
        <f>ROUND(I246*H246,2)</f>
        <v>0</v>
      </c>
      <c r="K246" s="220" t="s">
        <v>145</v>
      </c>
      <c r="L246" s="44"/>
      <c r="M246" s="225" t="s">
        <v>1</v>
      </c>
      <c r="N246" s="226" t="s">
        <v>38</v>
      </c>
      <c r="O246" s="91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9" t="s">
        <v>146</v>
      </c>
      <c r="AT246" s="229" t="s">
        <v>141</v>
      </c>
      <c r="AU246" s="229" t="s">
        <v>82</v>
      </c>
      <c r="AY246" s="17" t="s">
        <v>139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7" t="s">
        <v>80</v>
      </c>
      <c r="BK246" s="230">
        <f>ROUND(I246*H246,2)</f>
        <v>0</v>
      </c>
      <c r="BL246" s="17" t="s">
        <v>146</v>
      </c>
      <c r="BM246" s="229" t="s">
        <v>271</v>
      </c>
    </row>
    <row r="247" s="2" customFormat="1">
      <c r="A247" s="38"/>
      <c r="B247" s="39"/>
      <c r="C247" s="40"/>
      <c r="D247" s="231" t="s">
        <v>147</v>
      </c>
      <c r="E247" s="40"/>
      <c r="F247" s="232" t="s">
        <v>270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147</v>
      </c>
      <c r="AU247" s="17" t="s">
        <v>82</v>
      </c>
    </row>
    <row r="248" s="2" customFormat="1">
      <c r="A248" s="38"/>
      <c r="B248" s="39"/>
      <c r="C248" s="40"/>
      <c r="D248" s="236" t="s">
        <v>148</v>
      </c>
      <c r="E248" s="40"/>
      <c r="F248" s="237" t="s">
        <v>272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148</v>
      </c>
      <c r="AU248" s="17" t="s">
        <v>82</v>
      </c>
    </row>
    <row r="249" s="13" customFormat="1">
      <c r="A249" s="13"/>
      <c r="B249" s="238"/>
      <c r="C249" s="239"/>
      <c r="D249" s="231" t="s">
        <v>150</v>
      </c>
      <c r="E249" s="240" t="s">
        <v>1</v>
      </c>
      <c r="F249" s="241" t="s">
        <v>273</v>
      </c>
      <c r="G249" s="239"/>
      <c r="H249" s="242">
        <v>2.0099999999999998</v>
      </c>
      <c r="I249" s="243"/>
      <c r="J249" s="239"/>
      <c r="K249" s="239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150</v>
      </c>
      <c r="AU249" s="248" t="s">
        <v>82</v>
      </c>
      <c r="AV249" s="13" t="s">
        <v>82</v>
      </c>
      <c r="AW249" s="13" t="s">
        <v>30</v>
      </c>
      <c r="AX249" s="13" t="s">
        <v>73</v>
      </c>
      <c r="AY249" s="248" t="s">
        <v>139</v>
      </c>
    </row>
    <row r="250" s="14" customFormat="1">
      <c r="A250" s="14"/>
      <c r="B250" s="249"/>
      <c r="C250" s="250"/>
      <c r="D250" s="231" t="s">
        <v>150</v>
      </c>
      <c r="E250" s="251" t="s">
        <v>1</v>
      </c>
      <c r="F250" s="252" t="s">
        <v>152</v>
      </c>
      <c r="G250" s="250"/>
      <c r="H250" s="253">
        <v>2.0099999999999998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150</v>
      </c>
      <c r="AU250" s="259" t="s">
        <v>82</v>
      </c>
      <c r="AV250" s="14" t="s">
        <v>146</v>
      </c>
      <c r="AW250" s="14" t="s">
        <v>30</v>
      </c>
      <c r="AX250" s="14" t="s">
        <v>80</v>
      </c>
      <c r="AY250" s="259" t="s">
        <v>139</v>
      </c>
    </row>
    <row r="251" s="2" customFormat="1" ht="44.25" customHeight="1">
      <c r="A251" s="38"/>
      <c r="B251" s="39"/>
      <c r="C251" s="218" t="s">
        <v>274</v>
      </c>
      <c r="D251" s="218" t="s">
        <v>141</v>
      </c>
      <c r="E251" s="219" t="s">
        <v>275</v>
      </c>
      <c r="F251" s="220" t="s">
        <v>276</v>
      </c>
      <c r="G251" s="221" t="s">
        <v>144</v>
      </c>
      <c r="H251" s="222">
        <v>6.0300000000000002</v>
      </c>
      <c r="I251" s="223"/>
      <c r="J251" s="224">
        <f>ROUND(I251*H251,2)</f>
        <v>0</v>
      </c>
      <c r="K251" s="220" t="s">
        <v>145</v>
      </c>
      <c r="L251" s="44"/>
      <c r="M251" s="225" t="s">
        <v>1</v>
      </c>
      <c r="N251" s="226" t="s">
        <v>38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146</v>
      </c>
      <c r="AT251" s="229" t="s">
        <v>141</v>
      </c>
      <c r="AU251" s="229" t="s">
        <v>82</v>
      </c>
      <c r="AY251" s="17" t="s">
        <v>139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80</v>
      </c>
      <c r="BK251" s="230">
        <f>ROUND(I251*H251,2)</f>
        <v>0</v>
      </c>
      <c r="BL251" s="17" t="s">
        <v>146</v>
      </c>
      <c r="BM251" s="229" t="s">
        <v>277</v>
      </c>
    </row>
    <row r="252" s="2" customFormat="1">
      <c r="A252" s="38"/>
      <c r="B252" s="39"/>
      <c r="C252" s="40"/>
      <c r="D252" s="231" t="s">
        <v>147</v>
      </c>
      <c r="E252" s="40"/>
      <c r="F252" s="232" t="s">
        <v>276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147</v>
      </c>
      <c r="AU252" s="17" t="s">
        <v>82</v>
      </c>
    </row>
    <row r="253" s="2" customFormat="1">
      <c r="A253" s="38"/>
      <c r="B253" s="39"/>
      <c r="C253" s="40"/>
      <c r="D253" s="236" t="s">
        <v>148</v>
      </c>
      <c r="E253" s="40"/>
      <c r="F253" s="237" t="s">
        <v>278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148</v>
      </c>
      <c r="AU253" s="17" t="s">
        <v>82</v>
      </c>
    </row>
    <row r="254" s="13" customFormat="1">
      <c r="A254" s="13"/>
      <c r="B254" s="238"/>
      <c r="C254" s="239"/>
      <c r="D254" s="231" t="s">
        <v>150</v>
      </c>
      <c r="E254" s="240" t="s">
        <v>1</v>
      </c>
      <c r="F254" s="241" t="s">
        <v>279</v>
      </c>
      <c r="G254" s="239"/>
      <c r="H254" s="242">
        <v>6.0300000000000002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150</v>
      </c>
      <c r="AU254" s="248" t="s">
        <v>82</v>
      </c>
      <c r="AV254" s="13" t="s">
        <v>82</v>
      </c>
      <c r="AW254" s="13" t="s">
        <v>30</v>
      </c>
      <c r="AX254" s="13" t="s">
        <v>73</v>
      </c>
      <c r="AY254" s="248" t="s">
        <v>139</v>
      </c>
    </row>
    <row r="255" s="14" customFormat="1">
      <c r="A255" s="14"/>
      <c r="B255" s="249"/>
      <c r="C255" s="250"/>
      <c r="D255" s="231" t="s">
        <v>150</v>
      </c>
      <c r="E255" s="251" t="s">
        <v>1</v>
      </c>
      <c r="F255" s="252" t="s">
        <v>152</v>
      </c>
      <c r="G255" s="250"/>
      <c r="H255" s="253">
        <v>6.0300000000000002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9" t="s">
        <v>150</v>
      </c>
      <c r="AU255" s="259" t="s">
        <v>82</v>
      </c>
      <c r="AV255" s="14" t="s">
        <v>146</v>
      </c>
      <c r="AW255" s="14" t="s">
        <v>30</v>
      </c>
      <c r="AX255" s="14" t="s">
        <v>80</v>
      </c>
      <c r="AY255" s="259" t="s">
        <v>139</v>
      </c>
    </row>
    <row r="256" s="2" customFormat="1" ht="24.15" customHeight="1">
      <c r="A256" s="38"/>
      <c r="B256" s="39"/>
      <c r="C256" s="218" t="s">
        <v>218</v>
      </c>
      <c r="D256" s="218" t="s">
        <v>141</v>
      </c>
      <c r="E256" s="219" t="s">
        <v>280</v>
      </c>
      <c r="F256" s="220" t="s">
        <v>281</v>
      </c>
      <c r="G256" s="221" t="s">
        <v>282</v>
      </c>
      <c r="H256" s="222">
        <v>4.3399999999999999</v>
      </c>
      <c r="I256" s="223"/>
      <c r="J256" s="224">
        <f>ROUND(I256*H256,2)</f>
        <v>0</v>
      </c>
      <c r="K256" s="220" t="s">
        <v>145</v>
      </c>
      <c r="L256" s="44"/>
      <c r="M256" s="225" t="s">
        <v>1</v>
      </c>
      <c r="N256" s="226" t="s">
        <v>38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146</v>
      </c>
      <c r="AT256" s="229" t="s">
        <v>141</v>
      </c>
      <c r="AU256" s="229" t="s">
        <v>82</v>
      </c>
      <c r="AY256" s="17" t="s">
        <v>139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80</v>
      </c>
      <c r="BK256" s="230">
        <f>ROUND(I256*H256,2)</f>
        <v>0</v>
      </c>
      <c r="BL256" s="17" t="s">
        <v>146</v>
      </c>
      <c r="BM256" s="229" t="s">
        <v>283</v>
      </c>
    </row>
    <row r="257" s="2" customFormat="1">
      <c r="A257" s="38"/>
      <c r="B257" s="39"/>
      <c r="C257" s="40"/>
      <c r="D257" s="231" t="s">
        <v>147</v>
      </c>
      <c r="E257" s="40"/>
      <c r="F257" s="232" t="s">
        <v>281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147</v>
      </c>
      <c r="AU257" s="17" t="s">
        <v>82</v>
      </c>
    </row>
    <row r="258" s="2" customFormat="1">
      <c r="A258" s="38"/>
      <c r="B258" s="39"/>
      <c r="C258" s="40"/>
      <c r="D258" s="236" t="s">
        <v>148</v>
      </c>
      <c r="E258" s="40"/>
      <c r="F258" s="237" t="s">
        <v>284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148</v>
      </c>
      <c r="AU258" s="17" t="s">
        <v>82</v>
      </c>
    </row>
    <row r="259" s="13" customFormat="1">
      <c r="A259" s="13"/>
      <c r="B259" s="238"/>
      <c r="C259" s="239"/>
      <c r="D259" s="231" t="s">
        <v>150</v>
      </c>
      <c r="E259" s="240" t="s">
        <v>1</v>
      </c>
      <c r="F259" s="241" t="s">
        <v>285</v>
      </c>
      <c r="G259" s="239"/>
      <c r="H259" s="242">
        <v>4.3399999999999999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150</v>
      </c>
      <c r="AU259" s="248" t="s">
        <v>82</v>
      </c>
      <c r="AV259" s="13" t="s">
        <v>82</v>
      </c>
      <c r="AW259" s="13" t="s">
        <v>30</v>
      </c>
      <c r="AX259" s="13" t="s">
        <v>73</v>
      </c>
      <c r="AY259" s="248" t="s">
        <v>139</v>
      </c>
    </row>
    <row r="260" s="14" customFormat="1">
      <c r="A260" s="14"/>
      <c r="B260" s="249"/>
      <c r="C260" s="250"/>
      <c r="D260" s="231" t="s">
        <v>150</v>
      </c>
      <c r="E260" s="251" t="s">
        <v>1</v>
      </c>
      <c r="F260" s="252" t="s">
        <v>152</v>
      </c>
      <c r="G260" s="250"/>
      <c r="H260" s="253">
        <v>4.3399999999999999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150</v>
      </c>
      <c r="AU260" s="259" t="s">
        <v>82</v>
      </c>
      <c r="AV260" s="14" t="s">
        <v>146</v>
      </c>
      <c r="AW260" s="14" t="s">
        <v>30</v>
      </c>
      <c r="AX260" s="14" t="s">
        <v>80</v>
      </c>
      <c r="AY260" s="259" t="s">
        <v>139</v>
      </c>
    </row>
    <row r="261" s="2" customFormat="1" ht="37.8" customHeight="1">
      <c r="A261" s="38"/>
      <c r="B261" s="39"/>
      <c r="C261" s="218" t="s">
        <v>286</v>
      </c>
      <c r="D261" s="218" t="s">
        <v>141</v>
      </c>
      <c r="E261" s="219" t="s">
        <v>287</v>
      </c>
      <c r="F261" s="220" t="s">
        <v>288</v>
      </c>
      <c r="G261" s="221" t="s">
        <v>212</v>
      </c>
      <c r="H261" s="222">
        <v>1</v>
      </c>
      <c r="I261" s="223"/>
      <c r="J261" s="224">
        <f>ROUND(I261*H261,2)</f>
        <v>0</v>
      </c>
      <c r="K261" s="220" t="s">
        <v>1</v>
      </c>
      <c r="L261" s="44"/>
      <c r="M261" s="225" t="s">
        <v>1</v>
      </c>
      <c r="N261" s="226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146</v>
      </c>
      <c r="AT261" s="229" t="s">
        <v>141</v>
      </c>
      <c r="AU261" s="229" t="s">
        <v>82</v>
      </c>
      <c r="AY261" s="17" t="s">
        <v>139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80</v>
      </c>
      <c r="BK261" s="230">
        <f>ROUND(I261*H261,2)</f>
        <v>0</v>
      </c>
      <c r="BL261" s="17" t="s">
        <v>146</v>
      </c>
      <c r="BM261" s="229" t="s">
        <v>289</v>
      </c>
    </row>
    <row r="262" s="2" customFormat="1">
      <c r="A262" s="38"/>
      <c r="B262" s="39"/>
      <c r="C262" s="40"/>
      <c r="D262" s="231" t="s">
        <v>147</v>
      </c>
      <c r="E262" s="40"/>
      <c r="F262" s="232" t="s">
        <v>288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147</v>
      </c>
      <c r="AU262" s="17" t="s">
        <v>82</v>
      </c>
    </row>
    <row r="263" s="13" customFormat="1">
      <c r="A263" s="13"/>
      <c r="B263" s="238"/>
      <c r="C263" s="239"/>
      <c r="D263" s="231" t="s">
        <v>150</v>
      </c>
      <c r="E263" s="240" t="s">
        <v>1</v>
      </c>
      <c r="F263" s="241" t="s">
        <v>290</v>
      </c>
      <c r="G263" s="239"/>
      <c r="H263" s="242">
        <v>1</v>
      </c>
      <c r="I263" s="243"/>
      <c r="J263" s="239"/>
      <c r="K263" s="239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150</v>
      </c>
      <c r="AU263" s="248" t="s">
        <v>82</v>
      </c>
      <c r="AV263" s="13" t="s">
        <v>82</v>
      </c>
      <c r="AW263" s="13" t="s">
        <v>30</v>
      </c>
      <c r="AX263" s="13" t="s">
        <v>73</v>
      </c>
      <c r="AY263" s="248" t="s">
        <v>139</v>
      </c>
    </row>
    <row r="264" s="14" customFormat="1">
      <c r="A264" s="14"/>
      <c r="B264" s="249"/>
      <c r="C264" s="250"/>
      <c r="D264" s="231" t="s">
        <v>150</v>
      </c>
      <c r="E264" s="251" t="s">
        <v>1</v>
      </c>
      <c r="F264" s="252" t="s">
        <v>152</v>
      </c>
      <c r="G264" s="250"/>
      <c r="H264" s="253">
        <v>1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150</v>
      </c>
      <c r="AU264" s="259" t="s">
        <v>82</v>
      </c>
      <c r="AV264" s="14" t="s">
        <v>146</v>
      </c>
      <c r="AW264" s="14" t="s">
        <v>30</v>
      </c>
      <c r="AX264" s="14" t="s">
        <v>80</v>
      </c>
      <c r="AY264" s="259" t="s">
        <v>139</v>
      </c>
    </row>
    <row r="265" s="2" customFormat="1" ht="33" customHeight="1">
      <c r="A265" s="38"/>
      <c r="B265" s="39"/>
      <c r="C265" s="218" t="s">
        <v>225</v>
      </c>
      <c r="D265" s="218" t="s">
        <v>141</v>
      </c>
      <c r="E265" s="219" t="s">
        <v>291</v>
      </c>
      <c r="F265" s="220" t="s">
        <v>292</v>
      </c>
      <c r="G265" s="221" t="s">
        <v>155</v>
      </c>
      <c r="H265" s="222">
        <v>0.222</v>
      </c>
      <c r="I265" s="223"/>
      <c r="J265" s="224">
        <f>ROUND(I265*H265,2)</f>
        <v>0</v>
      </c>
      <c r="K265" s="220" t="s">
        <v>145</v>
      </c>
      <c r="L265" s="44"/>
      <c r="M265" s="225" t="s">
        <v>1</v>
      </c>
      <c r="N265" s="226" t="s">
        <v>38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146</v>
      </c>
      <c r="AT265" s="229" t="s">
        <v>141</v>
      </c>
      <c r="AU265" s="229" t="s">
        <v>82</v>
      </c>
      <c r="AY265" s="17" t="s">
        <v>139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80</v>
      </c>
      <c r="BK265" s="230">
        <f>ROUND(I265*H265,2)</f>
        <v>0</v>
      </c>
      <c r="BL265" s="17" t="s">
        <v>146</v>
      </c>
      <c r="BM265" s="229" t="s">
        <v>293</v>
      </c>
    </row>
    <row r="266" s="2" customFormat="1">
      <c r="A266" s="38"/>
      <c r="B266" s="39"/>
      <c r="C266" s="40"/>
      <c r="D266" s="231" t="s">
        <v>147</v>
      </c>
      <c r="E266" s="40"/>
      <c r="F266" s="232" t="s">
        <v>292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147</v>
      </c>
      <c r="AU266" s="17" t="s">
        <v>82</v>
      </c>
    </row>
    <row r="267" s="2" customFormat="1">
      <c r="A267" s="38"/>
      <c r="B267" s="39"/>
      <c r="C267" s="40"/>
      <c r="D267" s="236" t="s">
        <v>148</v>
      </c>
      <c r="E267" s="40"/>
      <c r="F267" s="237" t="s">
        <v>294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148</v>
      </c>
      <c r="AU267" s="17" t="s">
        <v>82</v>
      </c>
    </row>
    <row r="268" s="13" customFormat="1">
      <c r="A268" s="13"/>
      <c r="B268" s="238"/>
      <c r="C268" s="239"/>
      <c r="D268" s="231" t="s">
        <v>150</v>
      </c>
      <c r="E268" s="240" t="s">
        <v>1</v>
      </c>
      <c r="F268" s="241" t="s">
        <v>295</v>
      </c>
      <c r="G268" s="239"/>
      <c r="H268" s="242">
        <v>0.222</v>
      </c>
      <c r="I268" s="243"/>
      <c r="J268" s="239"/>
      <c r="K268" s="239"/>
      <c r="L268" s="244"/>
      <c r="M268" s="245"/>
      <c r="N268" s="246"/>
      <c r="O268" s="246"/>
      <c r="P268" s="246"/>
      <c r="Q268" s="246"/>
      <c r="R268" s="246"/>
      <c r="S268" s="246"/>
      <c r="T268" s="24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8" t="s">
        <v>150</v>
      </c>
      <c r="AU268" s="248" t="s">
        <v>82</v>
      </c>
      <c r="AV268" s="13" t="s">
        <v>82</v>
      </c>
      <c r="AW268" s="13" t="s">
        <v>30</v>
      </c>
      <c r="AX268" s="13" t="s">
        <v>73</v>
      </c>
      <c r="AY268" s="248" t="s">
        <v>139</v>
      </c>
    </row>
    <row r="269" s="14" customFormat="1">
      <c r="A269" s="14"/>
      <c r="B269" s="249"/>
      <c r="C269" s="250"/>
      <c r="D269" s="231" t="s">
        <v>150</v>
      </c>
      <c r="E269" s="251" t="s">
        <v>1</v>
      </c>
      <c r="F269" s="252" t="s">
        <v>152</v>
      </c>
      <c r="G269" s="250"/>
      <c r="H269" s="253">
        <v>0.222</v>
      </c>
      <c r="I269" s="254"/>
      <c r="J269" s="250"/>
      <c r="K269" s="250"/>
      <c r="L269" s="255"/>
      <c r="M269" s="256"/>
      <c r="N269" s="257"/>
      <c r="O269" s="257"/>
      <c r="P269" s="257"/>
      <c r="Q269" s="257"/>
      <c r="R269" s="257"/>
      <c r="S269" s="257"/>
      <c r="T269" s="25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9" t="s">
        <v>150</v>
      </c>
      <c r="AU269" s="259" t="s">
        <v>82</v>
      </c>
      <c r="AV269" s="14" t="s">
        <v>146</v>
      </c>
      <c r="AW269" s="14" t="s">
        <v>30</v>
      </c>
      <c r="AX269" s="14" t="s">
        <v>80</v>
      </c>
      <c r="AY269" s="259" t="s">
        <v>139</v>
      </c>
    </row>
    <row r="270" s="2" customFormat="1" ht="44.25" customHeight="1">
      <c r="A270" s="38"/>
      <c r="B270" s="39"/>
      <c r="C270" s="218" t="s">
        <v>296</v>
      </c>
      <c r="D270" s="218" t="s">
        <v>141</v>
      </c>
      <c r="E270" s="219" t="s">
        <v>297</v>
      </c>
      <c r="F270" s="220" t="s">
        <v>298</v>
      </c>
      <c r="G270" s="221" t="s">
        <v>155</v>
      </c>
      <c r="H270" s="222">
        <v>0.222</v>
      </c>
      <c r="I270" s="223"/>
      <c r="J270" s="224">
        <f>ROUND(I270*H270,2)</f>
        <v>0</v>
      </c>
      <c r="K270" s="220" t="s">
        <v>145</v>
      </c>
      <c r="L270" s="44"/>
      <c r="M270" s="225" t="s">
        <v>1</v>
      </c>
      <c r="N270" s="226" t="s">
        <v>38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146</v>
      </c>
      <c r="AT270" s="229" t="s">
        <v>141</v>
      </c>
      <c r="AU270" s="229" t="s">
        <v>82</v>
      </c>
      <c r="AY270" s="17" t="s">
        <v>139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80</v>
      </c>
      <c r="BK270" s="230">
        <f>ROUND(I270*H270,2)</f>
        <v>0</v>
      </c>
      <c r="BL270" s="17" t="s">
        <v>146</v>
      </c>
      <c r="BM270" s="229" t="s">
        <v>299</v>
      </c>
    </row>
    <row r="271" s="2" customFormat="1">
      <c r="A271" s="38"/>
      <c r="B271" s="39"/>
      <c r="C271" s="40"/>
      <c r="D271" s="231" t="s">
        <v>147</v>
      </c>
      <c r="E271" s="40"/>
      <c r="F271" s="232" t="s">
        <v>298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147</v>
      </c>
      <c r="AU271" s="17" t="s">
        <v>82</v>
      </c>
    </row>
    <row r="272" s="2" customFormat="1">
      <c r="A272" s="38"/>
      <c r="B272" s="39"/>
      <c r="C272" s="40"/>
      <c r="D272" s="236" t="s">
        <v>148</v>
      </c>
      <c r="E272" s="40"/>
      <c r="F272" s="237" t="s">
        <v>300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148</v>
      </c>
      <c r="AU272" s="17" t="s">
        <v>82</v>
      </c>
    </row>
    <row r="273" s="13" customFormat="1">
      <c r="A273" s="13"/>
      <c r="B273" s="238"/>
      <c r="C273" s="239"/>
      <c r="D273" s="231" t="s">
        <v>150</v>
      </c>
      <c r="E273" s="240" t="s">
        <v>1</v>
      </c>
      <c r="F273" s="241" t="s">
        <v>295</v>
      </c>
      <c r="G273" s="239"/>
      <c r="H273" s="242">
        <v>0.222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150</v>
      </c>
      <c r="AU273" s="248" t="s">
        <v>82</v>
      </c>
      <c r="AV273" s="13" t="s">
        <v>82</v>
      </c>
      <c r="AW273" s="13" t="s">
        <v>30</v>
      </c>
      <c r="AX273" s="13" t="s">
        <v>73</v>
      </c>
      <c r="AY273" s="248" t="s">
        <v>139</v>
      </c>
    </row>
    <row r="274" s="14" customFormat="1">
      <c r="A274" s="14"/>
      <c r="B274" s="249"/>
      <c r="C274" s="250"/>
      <c r="D274" s="231" t="s">
        <v>150</v>
      </c>
      <c r="E274" s="251" t="s">
        <v>1</v>
      </c>
      <c r="F274" s="252" t="s">
        <v>152</v>
      </c>
      <c r="G274" s="250"/>
      <c r="H274" s="253">
        <v>0.222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150</v>
      </c>
      <c r="AU274" s="259" t="s">
        <v>82</v>
      </c>
      <c r="AV274" s="14" t="s">
        <v>146</v>
      </c>
      <c r="AW274" s="14" t="s">
        <v>30</v>
      </c>
      <c r="AX274" s="14" t="s">
        <v>80</v>
      </c>
      <c r="AY274" s="259" t="s">
        <v>139</v>
      </c>
    </row>
    <row r="275" s="2" customFormat="1" ht="16.5" customHeight="1">
      <c r="A275" s="38"/>
      <c r="B275" s="39"/>
      <c r="C275" s="218" t="s">
        <v>230</v>
      </c>
      <c r="D275" s="218" t="s">
        <v>141</v>
      </c>
      <c r="E275" s="219" t="s">
        <v>301</v>
      </c>
      <c r="F275" s="220" t="s">
        <v>302</v>
      </c>
      <c r="G275" s="221" t="s">
        <v>144</v>
      </c>
      <c r="H275" s="222">
        <v>0.46500000000000002</v>
      </c>
      <c r="I275" s="223"/>
      <c r="J275" s="224">
        <f>ROUND(I275*H275,2)</f>
        <v>0</v>
      </c>
      <c r="K275" s="220" t="s">
        <v>145</v>
      </c>
      <c r="L275" s="44"/>
      <c r="M275" s="225" t="s">
        <v>1</v>
      </c>
      <c r="N275" s="226" t="s">
        <v>38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146</v>
      </c>
      <c r="AT275" s="229" t="s">
        <v>141</v>
      </c>
      <c r="AU275" s="229" t="s">
        <v>82</v>
      </c>
      <c r="AY275" s="17" t="s">
        <v>139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80</v>
      </c>
      <c r="BK275" s="230">
        <f>ROUND(I275*H275,2)</f>
        <v>0</v>
      </c>
      <c r="BL275" s="17" t="s">
        <v>146</v>
      </c>
      <c r="BM275" s="229" t="s">
        <v>303</v>
      </c>
    </row>
    <row r="276" s="2" customFormat="1">
      <c r="A276" s="38"/>
      <c r="B276" s="39"/>
      <c r="C276" s="40"/>
      <c r="D276" s="231" t="s">
        <v>147</v>
      </c>
      <c r="E276" s="40"/>
      <c r="F276" s="232" t="s">
        <v>302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147</v>
      </c>
      <c r="AU276" s="17" t="s">
        <v>82</v>
      </c>
    </row>
    <row r="277" s="2" customFormat="1">
      <c r="A277" s="38"/>
      <c r="B277" s="39"/>
      <c r="C277" s="40"/>
      <c r="D277" s="236" t="s">
        <v>148</v>
      </c>
      <c r="E277" s="40"/>
      <c r="F277" s="237" t="s">
        <v>304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148</v>
      </c>
      <c r="AU277" s="17" t="s">
        <v>82</v>
      </c>
    </row>
    <row r="278" s="13" customFormat="1">
      <c r="A278" s="13"/>
      <c r="B278" s="238"/>
      <c r="C278" s="239"/>
      <c r="D278" s="231" t="s">
        <v>150</v>
      </c>
      <c r="E278" s="240" t="s">
        <v>1</v>
      </c>
      <c r="F278" s="241" t="s">
        <v>305</v>
      </c>
      <c r="G278" s="239"/>
      <c r="H278" s="242">
        <v>0.46500000000000002</v>
      </c>
      <c r="I278" s="243"/>
      <c r="J278" s="239"/>
      <c r="K278" s="239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150</v>
      </c>
      <c r="AU278" s="248" t="s">
        <v>82</v>
      </c>
      <c r="AV278" s="13" t="s">
        <v>82</v>
      </c>
      <c r="AW278" s="13" t="s">
        <v>30</v>
      </c>
      <c r="AX278" s="13" t="s">
        <v>73</v>
      </c>
      <c r="AY278" s="248" t="s">
        <v>139</v>
      </c>
    </row>
    <row r="279" s="14" customFormat="1">
      <c r="A279" s="14"/>
      <c r="B279" s="249"/>
      <c r="C279" s="250"/>
      <c r="D279" s="231" t="s">
        <v>150</v>
      </c>
      <c r="E279" s="251" t="s">
        <v>1</v>
      </c>
      <c r="F279" s="252" t="s">
        <v>152</v>
      </c>
      <c r="G279" s="250"/>
      <c r="H279" s="253">
        <v>0.46500000000000002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150</v>
      </c>
      <c r="AU279" s="259" t="s">
        <v>82</v>
      </c>
      <c r="AV279" s="14" t="s">
        <v>146</v>
      </c>
      <c r="AW279" s="14" t="s">
        <v>30</v>
      </c>
      <c r="AX279" s="14" t="s">
        <v>80</v>
      </c>
      <c r="AY279" s="259" t="s">
        <v>139</v>
      </c>
    </row>
    <row r="280" s="2" customFormat="1" ht="16.5" customHeight="1">
      <c r="A280" s="38"/>
      <c r="B280" s="39"/>
      <c r="C280" s="218" t="s">
        <v>306</v>
      </c>
      <c r="D280" s="218" t="s">
        <v>141</v>
      </c>
      <c r="E280" s="219" t="s">
        <v>307</v>
      </c>
      <c r="F280" s="220" t="s">
        <v>308</v>
      </c>
      <c r="G280" s="221" t="s">
        <v>144</v>
      </c>
      <c r="H280" s="222">
        <v>0.46500000000000002</v>
      </c>
      <c r="I280" s="223"/>
      <c r="J280" s="224">
        <f>ROUND(I280*H280,2)</f>
        <v>0</v>
      </c>
      <c r="K280" s="220" t="s">
        <v>145</v>
      </c>
      <c r="L280" s="44"/>
      <c r="M280" s="225" t="s">
        <v>1</v>
      </c>
      <c r="N280" s="226" t="s">
        <v>38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146</v>
      </c>
      <c r="AT280" s="229" t="s">
        <v>141</v>
      </c>
      <c r="AU280" s="229" t="s">
        <v>82</v>
      </c>
      <c r="AY280" s="17" t="s">
        <v>139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80</v>
      </c>
      <c r="BK280" s="230">
        <f>ROUND(I280*H280,2)</f>
        <v>0</v>
      </c>
      <c r="BL280" s="17" t="s">
        <v>146</v>
      </c>
      <c r="BM280" s="229" t="s">
        <v>309</v>
      </c>
    </row>
    <row r="281" s="2" customFormat="1">
      <c r="A281" s="38"/>
      <c r="B281" s="39"/>
      <c r="C281" s="40"/>
      <c r="D281" s="231" t="s">
        <v>147</v>
      </c>
      <c r="E281" s="40"/>
      <c r="F281" s="232" t="s">
        <v>308</v>
      </c>
      <c r="G281" s="40"/>
      <c r="H281" s="40"/>
      <c r="I281" s="233"/>
      <c r="J281" s="40"/>
      <c r="K281" s="40"/>
      <c r="L281" s="44"/>
      <c r="M281" s="234"/>
      <c r="N281" s="235"/>
      <c r="O281" s="91"/>
      <c r="P281" s="91"/>
      <c r="Q281" s="91"/>
      <c r="R281" s="91"/>
      <c r="S281" s="91"/>
      <c r="T281" s="92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147</v>
      </c>
      <c r="AU281" s="17" t="s">
        <v>82</v>
      </c>
    </row>
    <row r="282" s="2" customFormat="1">
      <c r="A282" s="38"/>
      <c r="B282" s="39"/>
      <c r="C282" s="40"/>
      <c r="D282" s="236" t="s">
        <v>148</v>
      </c>
      <c r="E282" s="40"/>
      <c r="F282" s="237" t="s">
        <v>310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148</v>
      </c>
      <c r="AU282" s="17" t="s">
        <v>82</v>
      </c>
    </row>
    <row r="283" s="2" customFormat="1" ht="16.5" customHeight="1">
      <c r="A283" s="38"/>
      <c r="B283" s="39"/>
      <c r="C283" s="218" t="s">
        <v>235</v>
      </c>
      <c r="D283" s="218" t="s">
        <v>141</v>
      </c>
      <c r="E283" s="219" t="s">
        <v>311</v>
      </c>
      <c r="F283" s="220" t="s">
        <v>312</v>
      </c>
      <c r="G283" s="221" t="s">
        <v>313</v>
      </c>
      <c r="H283" s="222">
        <v>0.0040000000000000001</v>
      </c>
      <c r="I283" s="223"/>
      <c r="J283" s="224">
        <f>ROUND(I283*H283,2)</f>
        <v>0</v>
      </c>
      <c r="K283" s="220" t="s">
        <v>145</v>
      </c>
      <c r="L283" s="44"/>
      <c r="M283" s="225" t="s">
        <v>1</v>
      </c>
      <c r="N283" s="226" t="s">
        <v>38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146</v>
      </c>
      <c r="AT283" s="229" t="s">
        <v>141</v>
      </c>
      <c r="AU283" s="229" t="s">
        <v>82</v>
      </c>
      <c r="AY283" s="17" t="s">
        <v>139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80</v>
      </c>
      <c r="BK283" s="230">
        <f>ROUND(I283*H283,2)</f>
        <v>0</v>
      </c>
      <c r="BL283" s="17" t="s">
        <v>146</v>
      </c>
      <c r="BM283" s="229" t="s">
        <v>314</v>
      </c>
    </row>
    <row r="284" s="2" customFormat="1">
      <c r="A284" s="38"/>
      <c r="B284" s="39"/>
      <c r="C284" s="40"/>
      <c r="D284" s="231" t="s">
        <v>147</v>
      </c>
      <c r="E284" s="40"/>
      <c r="F284" s="232" t="s">
        <v>312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147</v>
      </c>
      <c r="AU284" s="17" t="s">
        <v>82</v>
      </c>
    </row>
    <row r="285" s="2" customFormat="1">
      <c r="A285" s="38"/>
      <c r="B285" s="39"/>
      <c r="C285" s="40"/>
      <c r="D285" s="236" t="s">
        <v>148</v>
      </c>
      <c r="E285" s="40"/>
      <c r="F285" s="237" t="s">
        <v>315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148</v>
      </c>
      <c r="AU285" s="17" t="s">
        <v>82</v>
      </c>
    </row>
    <row r="286" s="13" customFormat="1">
      <c r="A286" s="13"/>
      <c r="B286" s="238"/>
      <c r="C286" s="239"/>
      <c r="D286" s="231" t="s">
        <v>150</v>
      </c>
      <c r="E286" s="240" t="s">
        <v>1</v>
      </c>
      <c r="F286" s="241" t="s">
        <v>316</v>
      </c>
      <c r="G286" s="239"/>
      <c r="H286" s="242">
        <v>0.0040000000000000001</v>
      </c>
      <c r="I286" s="243"/>
      <c r="J286" s="239"/>
      <c r="K286" s="239"/>
      <c r="L286" s="244"/>
      <c r="M286" s="245"/>
      <c r="N286" s="246"/>
      <c r="O286" s="246"/>
      <c r="P286" s="246"/>
      <c r="Q286" s="246"/>
      <c r="R286" s="246"/>
      <c r="S286" s="246"/>
      <c r="T286" s="24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8" t="s">
        <v>150</v>
      </c>
      <c r="AU286" s="248" t="s">
        <v>82</v>
      </c>
      <c r="AV286" s="13" t="s">
        <v>82</v>
      </c>
      <c r="AW286" s="13" t="s">
        <v>30</v>
      </c>
      <c r="AX286" s="13" t="s">
        <v>73</v>
      </c>
      <c r="AY286" s="248" t="s">
        <v>139</v>
      </c>
    </row>
    <row r="287" s="14" customFormat="1">
      <c r="A287" s="14"/>
      <c r="B287" s="249"/>
      <c r="C287" s="250"/>
      <c r="D287" s="231" t="s">
        <v>150</v>
      </c>
      <c r="E287" s="251" t="s">
        <v>1</v>
      </c>
      <c r="F287" s="252" t="s">
        <v>152</v>
      </c>
      <c r="G287" s="250"/>
      <c r="H287" s="253">
        <v>0.0040000000000000001</v>
      </c>
      <c r="I287" s="254"/>
      <c r="J287" s="250"/>
      <c r="K287" s="250"/>
      <c r="L287" s="255"/>
      <c r="M287" s="256"/>
      <c r="N287" s="257"/>
      <c r="O287" s="257"/>
      <c r="P287" s="257"/>
      <c r="Q287" s="257"/>
      <c r="R287" s="257"/>
      <c r="S287" s="257"/>
      <c r="T287" s="258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9" t="s">
        <v>150</v>
      </c>
      <c r="AU287" s="259" t="s">
        <v>82</v>
      </c>
      <c r="AV287" s="14" t="s">
        <v>146</v>
      </c>
      <c r="AW287" s="14" t="s">
        <v>30</v>
      </c>
      <c r="AX287" s="14" t="s">
        <v>80</v>
      </c>
      <c r="AY287" s="259" t="s">
        <v>139</v>
      </c>
    </row>
    <row r="288" s="2" customFormat="1" ht="21.75" customHeight="1">
      <c r="A288" s="38"/>
      <c r="B288" s="39"/>
      <c r="C288" s="218" t="s">
        <v>317</v>
      </c>
      <c r="D288" s="218" t="s">
        <v>141</v>
      </c>
      <c r="E288" s="219" t="s">
        <v>318</v>
      </c>
      <c r="F288" s="220" t="s">
        <v>319</v>
      </c>
      <c r="G288" s="221" t="s">
        <v>313</v>
      </c>
      <c r="H288" s="222">
        <v>0.0089999999999999993</v>
      </c>
      <c r="I288" s="223"/>
      <c r="J288" s="224">
        <f>ROUND(I288*H288,2)</f>
        <v>0</v>
      </c>
      <c r="K288" s="220" t="s">
        <v>145</v>
      </c>
      <c r="L288" s="44"/>
      <c r="M288" s="225" t="s">
        <v>1</v>
      </c>
      <c r="N288" s="226" t="s">
        <v>38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146</v>
      </c>
      <c r="AT288" s="229" t="s">
        <v>141</v>
      </c>
      <c r="AU288" s="229" t="s">
        <v>82</v>
      </c>
      <c r="AY288" s="17" t="s">
        <v>139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80</v>
      </c>
      <c r="BK288" s="230">
        <f>ROUND(I288*H288,2)</f>
        <v>0</v>
      </c>
      <c r="BL288" s="17" t="s">
        <v>146</v>
      </c>
      <c r="BM288" s="229" t="s">
        <v>320</v>
      </c>
    </row>
    <row r="289" s="2" customFormat="1">
      <c r="A289" s="38"/>
      <c r="B289" s="39"/>
      <c r="C289" s="40"/>
      <c r="D289" s="231" t="s">
        <v>147</v>
      </c>
      <c r="E289" s="40"/>
      <c r="F289" s="232" t="s">
        <v>319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147</v>
      </c>
      <c r="AU289" s="17" t="s">
        <v>82</v>
      </c>
    </row>
    <row r="290" s="2" customFormat="1">
      <c r="A290" s="38"/>
      <c r="B290" s="39"/>
      <c r="C290" s="40"/>
      <c r="D290" s="236" t="s">
        <v>148</v>
      </c>
      <c r="E290" s="40"/>
      <c r="F290" s="237" t="s">
        <v>321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148</v>
      </c>
      <c r="AU290" s="17" t="s">
        <v>82</v>
      </c>
    </row>
    <row r="291" s="13" customFormat="1">
      <c r="A291" s="13"/>
      <c r="B291" s="238"/>
      <c r="C291" s="239"/>
      <c r="D291" s="231" t="s">
        <v>150</v>
      </c>
      <c r="E291" s="240" t="s">
        <v>1</v>
      </c>
      <c r="F291" s="241" t="s">
        <v>322</v>
      </c>
      <c r="G291" s="239"/>
      <c r="H291" s="242">
        <v>0.0089999999999999993</v>
      </c>
      <c r="I291" s="243"/>
      <c r="J291" s="239"/>
      <c r="K291" s="239"/>
      <c r="L291" s="244"/>
      <c r="M291" s="245"/>
      <c r="N291" s="246"/>
      <c r="O291" s="246"/>
      <c r="P291" s="246"/>
      <c r="Q291" s="246"/>
      <c r="R291" s="246"/>
      <c r="S291" s="246"/>
      <c r="T291" s="247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8" t="s">
        <v>150</v>
      </c>
      <c r="AU291" s="248" t="s">
        <v>82</v>
      </c>
      <c r="AV291" s="13" t="s">
        <v>82</v>
      </c>
      <c r="AW291" s="13" t="s">
        <v>30</v>
      </c>
      <c r="AX291" s="13" t="s">
        <v>73</v>
      </c>
      <c r="AY291" s="248" t="s">
        <v>139</v>
      </c>
    </row>
    <row r="292" s="14" customFormat="1">
      <c r="A292" s="14"/>
      <c r="B292" s="249"/>
      <c r="C292" s="250"/>
      <c r="D292" s="231" t="s">
        <v>150</v>
      </c>
      <c r="E292" s="251" t="s">
        <v>1</v>
      </c>
      <c r="F292" s="252" t="s">
        <v>152</v>
      </c>
      <c r="G292" s="250"/>
      <c r="H292" s="253">
        <v>0.0089999999999999993</v>
      </c>
      <c r="I292" s="254"/>
      <c r="J292" s="250"/>
      <c r="K292" s="250"/>
      <c r="L292" s="255"/>
      <c r="M292" s="256"/>
      <c r="N292" s="257"/>
      <c r="O292" s="257"/>
      <c r="P292" s="257"/>
      <c r="Q292" s="257"/>
      <c r="R292" s="257"/>
      <c r="S292" s="257"/>
      <c r="T292" s="25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9" t="s">
        <v>150</v>
      </c>
      <c r="AU292" s="259" t="s">
        <v>82</v>
      </c>
      <c r="AV292" s="14" t="s">
        <v>146</v>
      </c>
      <c r="AW292" s="14" t="s">
        <v>30</v>
      </c>
      <c r="AX292" s="14" t="s">
        <v>80</v>
      </c>
      <c r="AY292" s="259" t="s">
        <v>139</v>
      </c>
    </row>
    <row r="293" s="12" customFormat="1" ht="22.8" customHeight="1">
      <c r="A293" s="12"/>
      <c r="B293" s="202"/>
      <c r="C293" s="203"/>
      <c r="D293" s="204" t="s">
        <v>72</v>
      </c>
      <c r="E293" s="216" t="s">
        <v>198</v>
      </c>
      <c r="F293" s="216" t="s">
        <v>323</v>
      </c>
      <c r="G293" s="203"/>
      <c r="H293" s="203"/>
      <c r="I293" s="206"/>
      <c r="J293" s="217">
        <f>BK293</f>
        <v>0</v>
      </c>
      <c r="K293" s="203"/>
      <c r="L293" s="208"/>
      <c r="M293" s="209"/>
      <c r="N293" s="210"/>
      <c r="O293" s="210"/>
      <c r="P293" s="211">
        <f>SUM(P294:P371)</f>
        <v>0</v>
      </c>
      <c r="Q293" s="210"/>
      <c r="R293" s="211">
        <f>SUM(R294:R371)</f>
        <v>0</v>
      </c>
      <c r="S293" s="210"/>
      <c r="T293" s="212">
        <f>SUM(T294:T371)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3" t="s">
        <v>80</v>
      </c>
      <c r="AT293" s="214" t="s">
        <v>72</v>
      </c>
      <c r="AU293" s="214" t="s">
        <v>80</v>
      </c>
      <c r="AY293" s="213" t="s">
        <v>139</v>
      </c>
      <c r="BK293" s="215">
        <f>SUM(BK294:BK371)</f>
        <v>0</v>
      </c>
    </row>
    <row r="294" s="2" customFormat="1" ht="49.05" customHeight="1">
      <c r="A294" s="38"/>
      <c r="B294" s="39"/>
      <c r="C294" s="218" t="s">
        <v>239</v>
      </c>
      <c r="D294" s="218" t="s">
        <v>141</v>
      </c>
      <c r="E294" s="219" t="s">
        <v>324</v>
      </c>
      <c r="F294" s="220" t="s">
        <v>325</v>
      </c>
      <c r="G294" s="221" t="s">
        <v>282</v>
      </c>
      <c r="H294" s="222">
        <v>3.3100000000000001</v>
      </c>
      <c r="I294" s="223"/>
      <c r="J294" s="224">
        <f>ROUND(I294*H294,2)</f>
        <v>0</v>
      </c>
      <c r="K294" s="220" t="s">
        <v>145</v>
      </c>
      <c r="L294" s="44"/>
      <c r="M294" s="225" t="s">
        <v>1</v>
      </c>
      <c r="N294" s="226" t="s">
        <v>38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146</v>
      </c>
      <c r="AT294" s="229" t="s">
        <v>141</v>
      </c>
      <c r="AU294" s="229" t="s">
        <v>82</v>
      </c>
      <c r="AY294" s="17" t="s">
        <v>139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80</v>
      </c>
      <c r="BK294" s="230">
        <f>ROUND(I294*H294,2)</f>
        <v>0</v>
      </c>
      <c r="BL294" s="17" t="s">
        <v>146</v>
      </c>
      <c r="BM294" s="229" t="s">
        <v>326</v>
      </c>
    </row>
    <row r="295" s="2" customFormat="1">
      <c r="A295" s="38"/>
      <c r="B295" s="39"/>
      <c r="C295" s="40"/>
      <c r="D295" s="231" t="s">
        <v>147</v>
      </c>
      <c r="E295" s="40"/>
      <c r="F295" s="232" t="s">
        <v>325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147</v>
      </c>
      <c r="AU295" s="17" t="s">
        <v>82</v>
      </c>
    </row>
    <row r="296" s="2" customFormat="1">
      <c r="A296" s="38"/>
      <c r="B296" s="39"/>
      <c r="C296" s="40"/>
      <c r="D296" s="236" t="s">
        <v>148</v>
      </c>
      <c r="E296" s="40"/>
      <c r="F296" s="237" t="s">
        <v>327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148</v>
      </c>
      <c r="AU296" s="17" t="s">
        <v>82</v>
      </c>
    </row>
    <row r="297" s="13" customFormat="1">
      <c r="A297" s="13"/>
      <c r="B297" s="238"/>
      <c r="C297" s="239"/>
      <c r="D297" s="231" t="s">
        <v>150</v>
      </c>
      <c r="E297" s="240" t="s">
        <v>1</v>
      </c>
      <c r="F297" s="241" t="s">
        <v>328</v>
      </c>
      <c r="G297" s="239"/>
      <c r="H297" s="242">
        <v>3.3100000000000001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150</v>
      </c>
      <c r="AU297" s="248" t="s">
        <v>82</v>
      </c>
      <c r="AV297" s="13" t="s">
        <v>82</v>
      </c>
      <c r="AW297" s="13" t="s">
        <v>30</v>
      </c>
      <c r="AX297" s="13" t="s">
        <v>73</v>
      </c>
      <c r="AY297" s="248" t="s">
        <v>139</v>
      </c>
    </row>
    <row r="298" s="14" customFormat="1">
      <c r="A298" s="14"/>
      <c r="B298" s="249"/>
      <c r="C298" s="250"/>
      <c r="D298" s="231" t="s">
        <v>150</v>
      </c>
      <c r="E298" s="251" t="s">
        <v>1</v>
      </c>
      <c r="F298" s="252" t="s">
        <v>152</v>
      </c>
      <c r="G298" s="250"/>
      <c r="H298" s="253">
        <v>3.3100000000000001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150</v>
      </c>
      <c r="AU298" s="259" t="s">
        <v>82</v>
      </c>
      <c r="AV298" s="14" t="s">
        <v>146</v>
      </c>
      <c r="AW298" s="14" t="s">
        <v>30</v>
      </c>
      <c r="AX298" s="14" t="s">
        <v>80</v>
      </c>
      <c r="AY298" s="259" t="s">
        <v>139</v>
      </c>
    </row>
    <row r="299" s="2" customFormat="1" ht="16.5" customHeight="1">
      <c r="A299" s="38"/>
      <c r="B299" s="39"/>
      <c r="C299" s="270" t="s">
        <v>329</v>
      </c>
      <c r="D299" s="270" t="s">
        <v>179</v>
      </c>
      <c r="E299" s="271" t="s">
        <v>330</v>
      </c>
      <c r="F299" s="272" t="s">
        <v>331</v>
      </c>
      <c r="G299" s="273" t="s">
        <v>282</v>
      </c>
      <c r="H299" s="274">
        <v>3.476</v>
      </c>
      <c r="I299" s="275"/>
      <c r="J299" s="276">
        <f>ROUND(I299*H299,2)</f>
        <v>0</v>
      </c>
      <c r="K299" s="272" t="s">
        <v>145</v>
      </c>
      <c r="L299" s="277"/>
      <c r="M299" s="278" t="s">
        <v>1</v>
      </c>
      <c r="N299" s="279" t="s">
        <v>38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169</v>
      </c>
      <c r="AT299" s="229" t="s">
        <v>179</v>
      </c>
      <c r="AU299" s="229" t="s">
        <v>82</v>
      </c>
      <c r="AY299" s="17" t="s">
        <v>139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80</v>
      </c>
      <c r="BK299" s="230">
        <f>ROUND(I299*H299,2)</f>
        <v>0</v>
      </c>
      <c r="BL299" s="17" t="s">
        <v>146</v>
      </c>
      <c r="BM299" s="229" t="s">
        <v>332</v>
      </c>
    </row>
    <row r="300" s="2" customFormat="1">
      <c r="A300" s="38"/>
      <c r="B300" s="39"/>
      <c r="C300" s="40"/>
      <c r="D300" s="231" t="s">
        <v>147</v>
      </c>
      <c r="E300" s="40"/>
      <c r="F300" s="232" t="s">
        <v>331</v>
      </c>
      <c r="G300" s="40"/>
      <c r="H300" s="40"/>
      <c r="I300" s="233"/>
      <c r="J300" s="40"/>
      <c r="K300" s="40"/>
      <c r="L300" s="44"/>
      <c r="M300" s="234"/>
      <c r="N300" s="235"/>
      <c r="O300" s="91"/>
      <c r="P300" s="91"/>
      <c r="Q300" s="91"/>
      <c r="R300" s="91"/>
      <c r="S300" s="91"/>
      <c r="T300" s="92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147</v>
      </c>
      <c r="AU300" s="17" t="s">
        <v>82</v>
      </c>
    </row>
    <row r="301" s="13" customFormat="1">
      <c r="A301" s="13"/>
      <c r="B301" s="238"/>
      <c r="C301" s="239"/>
      <c r="D301" s="231" t="s">
        <v>150</v>
      </c>
      <c r="E301" s="240" t="s">
        <v>1</v>
      </c>
      <c r="F301" s="241" t="s">
        <v>333</v>
      </c>
      <c r="G301" s="239"/>
      <c r="H301" s="242">
        <v>3.476</v>
      </c>
      <c r="I301" s="243"/>
      <c r="J301" s="239"/>
      <c r="K301" s="239"/>
      <c r="L301" s="244"/>
      <c r="M301" s="245"/>
      <c r="N301" s="246"/>
      <c r="O301" s="246"/>
      <c r="P301" s="246"/>
      <c r="Q301" s="246"/>
      <c r="R301" s="246"/>
      <c r="S301" s="246"/>
      <c r="T301" s="24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8" t="s">
        <v>150</v>
      </c>
      <c r="AU301" s="248" t="s">
        <v>82</v>
      </c>
      <c r="AV301" s="13" t="s">
        <v>82</v>
      </c>
      <c r="AW301" s="13" t="s">
        <v>30</v>
      </c>
      <c r="AX301" s="13" t="s">
        <v>73</v>
      </c>
      <c r="AY301" s="248" t="s">
        <v>139</v>
      </c>
    </row>
    <row r="302" s="14" customFormat="1">
      <c r="A302" s="14"/>
      <c r="B302" s="249"/>
      <c r="C302" s="250"/>
      <c r="D302" s="231" t="s">
        <v>150</v>
      </c>
      <c r="E302" s="251" t="s">
        <v>1</v>
      </c>
      <c r="F302" s="252" t="s">
        <v>152</v>
      </c>
      <c r="G302" s="250"/>
      <c r="H302" s="253">
        <v>3.476</v>
      </c>
      <c r="I302" s="254"/>
      <c r="J302" s="250"/>
      <c r="K302" s="250"/>
      <c r="L302" s="255"/>
      <c r="M302" s="256"/>
      <c r="N302" s="257"/>
      <c r="O302" s="257"/>
      <c r="P302" s="257"/>
      <c r="Q302" s="257"/>
      <c r="R302" s="257"/>
      <c r="S302" s="257"/>
      <c r="T302" s="258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9" t="s">
        <v>150</v>
      </c>
      <c r="AU302" s="259" t="s">
        <v>82</v>
      </c>
      <c r="AV302" s="14" t="s">
        <v>146</v>
      </c>
      <c r="AW302" s="14" t="s">
        <v>30</v>
      </c>
      <c r="AX302" s="14" t="s">
        <v>80</v>
      </c>
      <c r="AY302" s="259" t="s">
        <v>139</v>
      </c>
    </row>
    <row r="303" s="2" customFormat="1" ht="55.5" customHeight="1">
      <c r="A303" s="38"/>
      <c r="B303" s="39"/>
      <c r="C303" s="218" t="s">
        <v>244</v>
      </c>
      <c r="D303" s="218" t="s">
        <v>141</v>
      </c>
      <c r="E303" s="219" t="s">
        <v>334</v>
      </c>
      <c r="F303" s="220" t="s">
        <v>335</v>
      </c>
      <c r="G303" s="221" t="s">
        <v>282</v>
      </c>
      <c r="H303" s="222">
        <v>3.7999999999999998</v>
      </c>
      <c r="I303" s="223"/>
      <c r="J303" s="224">
        <f>ROUND(I303*H303,2)</f>
        <v>0</v>
      </c>
      <c r="K303" s="220" t="s">
        <v>145</v>
      </c>
      <c r="L303" s="44"/>
      <c r="M303" s="225" t="s">
        <v>1</v>
      </c>
      <c r="N303" s="226" t="s">
        <v>38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146</v>
      </c>
      <c r="AT303" s="229" t="s">
        <v>141</v>
      </c>
      <c r="AU303" s="229" t="s">
        <v>82</v>
      </c>
      <c r="AY303" s="17" t="s">
        <v>139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80</v>
      </c>
      <c r="BK303" s="230">
        <f>ROUND(I303*H303,2)</f>
        <v>0</v>
      </c>
      <c r="BL303" s="17" t="s">
        <v>146</v>
      </c>
      <c r="BM303" s="229" t="s">
        <v>336</v>
      </c>
    </row>
    <row r="304" s="2" customFormat="1">
      <c r="A304" s="38"/>
      <c r="B304" s="39"/>
      <c r="C304" s="40"/>
      <c r="D304" s="231" t="s">
        <v>147</v>
      </c>
      <c r="E304" s="40"/>
      <c r="F304" s="232" t="s">
        <v>335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147</v>
      </c>
      <c r="AU304" s="17" t="s">
        <v>82</v>
      </c>
    </row>
    <row r="305" s="2" customFormat="1">
      <c r="A305" s="38"/>
      <c r="B305" s="39"/>
      <c r="C305" s="40"/>
      <c r="D305" s="236" t="s">
        <v>148</v>
      </c>
      <c r="E305" s="40"/>
      <c r="F305" s="237" t="s">
        <v>337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148</v>
      </c>
      <c r="AU305" s="17" t="s">
        <v>82</v>
      </c>
    </row>
    <row r="306" s="13" customFormat="1">
      <c r="A306" s="13"/>
      <c r="B306" s="238"/>
      <c r="C306" s="239"/>
      <c r="D306" s="231" t="s">
        <v>150</v>
      </c>
      <c r="E306" s="240" t="s">
        <v>1</v>
      </c>
      <c r="F306" s="241" t="s">
        <v>338</v>
      </c>
      <c r="G306" s="239"/>
      <c r="H306" s="242">
        <v>3.7999999999999998</v>
      </c>
      <c r="I306" s="243"/>
      <c r="J306" s="239"/>
      <c r="K306" s="239"/>
      <c r="L306" s="244"/>
      <c r="M306" s="245"/>
      <c r="N306" s="246"/>
      <c r="O306" s="246"/>
      <c r="P306" s="246"/>
      <c r="Q306" s="246"/>
      <c r="R306" s="246"/>
      <c r="S306" s="246"/>
      <c r="T306" s="247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8" t="s">
        <v>150</v>
      </c>
      <c r="AU306" s="248" t="s">
        <v>82</v>
      </c>
      <c r="AV306" s="13" t="s">
        <v>82</v>
      </c>
      <c r="AW306" s="13" t="s">
        <v>30</v>
      </c>
      <c r="AX306" s="13" t="s">
        <v>73</v>
      </c>
      <c r="AY306" s="248" t="s">
        <v>139</v>
      </c>
    </row>
    <row r="307" s="14" customFormat="1">
      <c r="A307" s="14"/>
      <c r="B307" s="249"/>
      <c r="C307" s="250"/>
      <c r="D307" s="231" t="s">
        <v>150</v>
      </c>
      <c r="E307" s="251" t="s">
        <v>1</v>
      </c>
      <c r="F307" s="252" t="s">
        <v>152</v>
      </c>
      <c r="G307" s="250"/>
      <c r="H307" s="253">
        <v>3.7999999999999998</v>
      </c>
      <c r="I307" s="254"/>
      <c r="J307" s="250"/>
      <c r="K307" s="250"/>
      <c r="L307" s="255"/>
      <c r="M307" s="256"/>
      <c r="N307" s="257"/>
      <c r="O307" s="257"/>
      <c r="P307" s="257"/>
      <c r="Q307" s="257"/>
      <c r="R307" s="257"/>
      <c r="S307" s="257"/>
      <c r="T307" s="258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9" t="s">
        <v>150</v>
      </c>
      <c r="AU307" s="259" t="s">
        <v>82</v>
      </c>
      <c r="AV307" s="14" t="s">
        <v>146</v>
      </c>
      <c r="AW307" s="14" t="s">
        <v>30</v>
      </c>
      <c r="AX307" s="14" t="s">
        <v>80</v>
      </c>
      <c r="AY307" s="259" t="s">
        <v>139</v>
      </c>
    </row>
    <row r="308" s="2" customFormat="1" ht="16.5" customHeight="1">
      <c r="A308" s="38"/>
      <c r="B308" s="39"/>
      <c r="C308" s="270" t="s">
        <v>339</v>
      </c>
      <c r="D308" s="270" t="s">
        <v>179</v>
      </c>
      <c r="E308" s="271" t="s">
        <v>340</v>
      </c>
      <c r="F308" s="272" t="s">
        <v>341</v>
      </c>
      <c r="G308" s="273" t="s">
        <v>282</v>
      </c>
      <c r="H308" s="274">
        <v>3.9900000000000002</v>
      </c>
      <c r="I308" s="275"/>
      <c r="J308" s="276">
        <f>ROUND(I308*H308,2)</f>
        <v>0</v>
      </c>
      <c r="K308" s="272" t="s">
        <v>145</v>
      </c>
      <c r="L308" s="277"/>
      <c r="M308" s="278" t="s">
        <v>1</v>
      </c>
      <c r="N308" s="279" t="s">
        <v>38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169</v>
      </c>
      <c r="AT308" s="229" t="s">
        <v>179</v>
      </c>
      <c r="AU308" s="229" t="s">
        <v>82</v>
      </c>
      <c r="AY308" s="17" t="s">
        <v>139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80</v>
      </c>
      <c r="BK308" s="230">
        <f>ROUND(I308*H308,2)</f>
        <v>0</v>
      </c>
      <c r="BL308" s="17" t="s">
        <v>146</v>
      </c>
      <c r="BM308" s="229" t="s">
        <v>342</v>
      </c>
    </row>
    <row r="309" s="2" customFormat="1">
      <c r="A309" s="38"/>
      <c r="B309" s="39"/>
      <c r="C309" s="40"/>
      <c r="D309" s="231" t="s">
        <v>147</v>
      </c>
      <c r="E309" s="40"/>
      <c r="F309" s="232" t="s">
        <v>341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147</v>
      </c>
      <c r="AU309" s="17" t="s">
        <v>82</v>
      </c>
    </row>
    <row r="310" s="13" customFormat="1">
      <c r="A310" s="13"/>
      <c r="B310" s="238"/>
      <c r="C310" s="239"/>
      <c r="D310" s="231" t="s">
        <v>150</v>
      </c>
      <c r="E310" s="240" t="s">
        <v>1</v>
      </c>
      <c r="F310" s="241" t="s">
        <v>343</v>
      </c>
      <c r="G310" s="239"/>
      <c r="H310" s="242">
        <v>3.9900000000000002</v>
      </c>
      <c r="I310" s="243"/>
      <c r="J310" s="239"/>
      <c r="K310" s="239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150</v>
      </c>
      <c r="AU310" s="248" t="s">
        <v>82</v>
      </c>
      <c r="AV310" s="13" t="s">
        <v>82</v>
      </c>
      <c r="AW310" s="13" t="s">
        <v>30</v>
      </c>
      <c r="AX310" s="13" t="s">
        <v>73</v>
      </c>
      <c r="AY310" s="248" t="s">
        <v>139</v>
      </c>
    </row>
    <row r="311" s="14" customFormat="1">
      <c r="A311" s="14"/>
      <c r="B311" s="249"/>
      <c r="C311" s="250"/>
      <c r="D311" s="231" t="s">
        <v>150</v>
      </c>
      <c r="E311" s="251" t="s">
        <v>1</v>
      </c>
      <c r="F311" s="252" t="s">
        <v>152</v>
      </c>
      <c r="G311" s="250"/>
      <c r="H311" s="253">
        <v>3.9900000000000002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150</v>
      </c>
      <c r="AU311" s="259" t="s">
        <v>82</v>
      </c>
      <c r="AV311" s="14" t="s">
        <v>146</v>
      </c>
      <c r="AW311" s="14" t="s">
        <v>30</v>
      </c>
      <c r="AX311" s="14" t="s">
        <v>80</v>
      </c>
      <c r="AY311" s="259" t="s">
        <v>139</v>
      </c>
    </row>
    <row r="312" s="2" customFormat="1" ht="49.05" customHeight="1">
      <c r="A312" s="38"/>
      <c r="B312" s="39"/>
      <c r="C312" s="218" t="s">
        <v>249</v>
      </c>
      <c r="D312" s="218" t="s">
        <v>141</v>
      </c>
      <c r="E312" s="219" t="s">
        <v>344</v>
      </c>
      <c r="F312" s="220" t="s">
        <v>345</v>
      </c>
      <c r="G312" s="221" t="s">
        <v>144</v>
      </c>
      <c r="H312" s="222">
        <v>9.5</v>
      </c>
      <c r="I312" s="223"/>
      <c r="J312" s="224">
        <f>ROUND(I312*H312,2)</f>
        <v>0</v>
      </c>
      <c r="K312" s="220" t="s">
        <v>145</v>
      </c>
      <c r="L312" s="44"/>
      <c r="M312" s="225" t="s">
        <v>1</v>
      </c>
      <c r="N312" s="226" t="s">
        <v>38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146</v>
      </c>
      <c r="AT312" s="229" t="s">
        <v>141</v>
      </c>
      <c r="AU312" s="229" t="s">
        <v>82</v>
      </c>
      <c r="AY312" s="17" t="s">
        <v>139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80</v>
      </c>
      <c r="BK312" s="230">
        <f>ROUND(I312*H312,2)</f>
        <v>0</v>
      </c>
      <c r="BL312" s="17" t="s">
        <v>146</v>
      </c>
      <c r="BM312" s="229" t="s">
        <v>346</v>
      </c>
    </row>
    <row r="313" s="2" customFormat="1">
      <c r="A313" s="38"/>
      <c r="B313" s="39"/>
      <c r="C313" s="40"/>
      <c r="D313" s="231" t="s">
        <v>147</v>
      </c>
      <c r="E313" s="40"/>
      <c r="F313" s="232" t="s">
        <v>345</v>
      </c>
      <c r="G313" s="40"/>
      <c r="H313" s="40"/>
      <c r="I313" s="233"/>
      <c r="J313" s="40"/>
      <c r="K313" s="40"/>
      <c r="L313" s="44"/>
      <c r="M313" s="234"/>
      <c r="N313" s="235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147</v>
      </c>
      <c r="AU313" s="17" t="s">
        <v>82</v>
      </c>
    </row>
    <row r="314" s="2" customFormat="1">
      <c r="A314" s="38"/>
      <c r="B314" s="39"/>
      <c r="C314" s="40"/>
      <c r="D314" s="236" t="s">
        <v>148</v>
      </c>
      <c r="E314" s="40"/>
      <c r="F314" s="237" t="s">
        <v>347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148</v>
      </c>
      <c r="AU314" s="17" t="s">
        <v>82</v>
      </c>
    </row>
    <row r="315" s="13" customFormat="1">
      <c r="A315" s="13"/>
      <c r="B315" s="238"/>
      <c r="C315" s="239"/>
      <c r="D315" s="231" t="s">
        <v>150</v>
      </c>
      <c r="E315" s="240" t="s">
        <v>1</v>
      </c>
      <c r="F315" s="241" t="s">
        <v>348</v>
      </c>
      <c r="G315" s="239"/>
      <c r="H315" s="242">
        <v>9.5</v>
      </c>
      <c r="I315" s="243"/>
      <c r="J315" s="239"/>
      <c r="K315" s="239"/>
      <c r="L315" s="244"/>
      <c r="M315" s="245"/>
      <c r="N315" s="246"/>
      <c r="O315" s="246"/>
      <c r="P315" s="246"/>
      <c r="Q315" s="246"/>
      <c r="R315" s="246"/>
      <c r="S315" s="246"/>
      <c r="T315" s="24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8" t="s">
        <v>150</v>
      </c>
      <c r="AU315" s="248" t="s">
        <v>82</v>
      </c>
      <c r="AV315" s="13" t="s">
        <v>82</v>
      </c>
      <c r="AW315" s="13" t="s">
        <v>30</v>
      </c>
      <c r="AX315" s="13" t="s">
        <v>73</v>
      </c>
      <c r="AY315" s="248" t="s">
        <v>139</v>
      </c>
    </row>
    <row r="316" s="14" customFormat="1">
      <c r="A316" s="14"/>
      <c r="B316" s="249"/>
      <c r="C316" s="250"/>
      <c r="D316" s="231" t="s">
        <v>150</v>
      </c>
      <c r="E316" s="251" t="s">
        <v>1</v>
      </c>
      <c r="F316" s="252" t="s">
        <v>152</v>
      </c>
      <c r="G316" s="250"/>
      <c r="H316" s="253">
        <v>9.5</v>
      </c>
      <c r="I316" s="254"/>
      <c r="J316" s="250"/>
      <c r="K316" s="250"/>
      <c r="L316" s="255"/>
      <c r="M316" s="256"/>
      <c r="N316" s="257"/>
      <c r="O316" s="257"/>
      <c r="P316" s="257"/>
      <c r="Q316" s="257"/>
      <c r="R316" s="257"/>
      <c r="S316" s="257"/>
      <c r="T316" s="258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9" t="s">
        <v>150</v>
      </c>
      <c r="AU316" s="259" t="s">
        <v>82</v>
      </c>
      <c r="AV316" s="14" t="s">
        <v>146</v>
      </c>
      <c r="AW316" s="14" t="s">
        <v>30</v>
      </c>
      <c r="AX316" s="14" t="s">
        <v>80</v>
      </c>
      <c r="AY316" s="259" t="s">
        <v>139</v>
      </c>
    </row>
    <row r="317" s="2" customFormat="1" ht="49.05" customHeight="1">
      <c r="A317" s="38"/>
      <c r="B317" s="39"/>
      <c r="C317" s="218" t="s">
        <v>349</v>
      </c>
      <c r="D317" s="218" t="s">
        <v>141</v>
      </c>
      <c r="E317" s="219" t="s">
        <v>350</v>
      </c>
      <c r="F317" s="220" t="s">
        <v>351</v>
      </c>
      <c r="G317" s="221" t="s">
        <v>282</v>
      </c>
      <c r="H317" s="222">
        <v>3.2000000000000002</v>
      </c>
      <c r="I317" s="223"/>
      <c r="J317" s="224">
        <f>ROUND(I317*H317,2)</f>
        <v>0</v>
      </c>
      <c r="K317" s="220" t="s">
        <v>145</v>
      </c>
      <c r="L317" s="44"/>
      <c r="M317" s="225" t="s">
        <v>1</v>
      </c>
      <c r="N317" s="226" t="s">
        <v>38</v>
      </c>
      <c r="O317" s="91"/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146</v>
      </c>
      <c r="AT317" s="229" t="s">
        <v>141</v>
      </c>
      <c r="AU317" s="229" t="s">
        <v>82</v>
      </c>
      <c r="AY317" s="17" t="s">
        <v>139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80</v>
      </c>
      <c r="BK317" s="230">
        <f>ROUND(I317*H317,2)</f>
        <v>0</v>
      </c>
      <c r="BL317" s="17" t="s">
        <v>146</v>
      </c>
      <c r="BM317" s="229" t="s">
        <v>352</v>
      </c>
    </row>
    <row r="318" s="2" customFormat="1">
      <c r="A318" s="38"/>
      <c r="B318" s="39"/>
      <c r="C318" s="40"/>
      <c r="D318" s="231" t="s">
        <v>147</v>
      </c>
      <c r="E318" s="40"/>
      <c r="F318" s="232" t="s">
        <v>351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147</v>
      </c>
      <c r="AU318" s="17" t="s">
        <v>82</v>
      </c>
    </row>
    <row r="319" s="2" customFormat="1">
      <c r="A319" s="38"/>
      <c r="B319" s="39"/>
      <c r="C319" s="40"/>
      <c r="D319" s="236" t="s">
        <v>148</v>
      </c>
      <c r="E319" s="40"/>
      <c r="F319" s="237" t="s">
        <v>353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148</v>
      </c>
      <c r="AU319" s="17" t="s">
        <v>82</v>
      </c>
    </row>
    <row r="320" s="13" customFormat="1">
      <c r="A320" s="13"/>
      <c r="B320" s="238"/>
      <c r="C320" s="239"/>
      <c r="D320" s="231" t="s">
        <v>150</v>
      </c>
      <c r="E320" s="240" t="s">
        <v>1</v>
      </c>
      <c r="F320" s="241" t="s">
        <v>354</v>
      </c>
      <c r="G320" s="239"/>
      <c r="H320" s="242">
        <v>3.2000000000000002</v>
      </c>
      <c r="I320" s="243"/>
      <c r="J320" s="239"/>
      <c r="K320" s="239"/>
      <c r="L320" s="244"/>
      <c r="M320" s="245"/>
      <c r="N320" s="246"/>
      <c r="O320" s="246"/>
      <c r="P320" s="246"/>
      <c r="Q320" s="246"/>
      <c r="R320" s="246"/>
      <c r="S320" s="246"/>
      <c r="T320" s="24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8" t="s">
        <v>150</v>
      </c>
      <c r="AU320" s="248" t="s">
        <v>82</v>
      </c>
      <c r="AV320" s="13" t="s">
        <v>82</v>
      </c>
      <c r="AW320" s="13" t="s">
        <v>30</v>
      </c>
      <c r="AX320" s="13" t="s">
        <v>73</v>
      </c>
      <c r="AY320" s="248" t="s">
        <v>139</v>
      </c>
    </row>
    <row r="321" s="14" customFormat="1">
      <c r="A321" s="14"/>
      <c r="B321" s="249"/>
      <c r="C321" s="250"/>
      <c r="D321" s="231" t="s">
        <v>150</v>
      </c>
      <c r="E321" s="251" t="s">
        <v>1</v>
      </c>
      <c r="F321" s="252" t="s">
        <v>152</v>
      </c>
      <c r="G321" s="250"/>
      <c r="H321" s="253">
        <v>3.2000000000000002</v>
      </c>
      <c r="I321" s="254"/>
      <c r="J321" s="250"/>
      <c r="K321" s="250"/>
      <c r="L321" s="255"/>
      <c r="M321" s="256"/>
      <c r="N321" s="257"/>
      <c r="O321" s="257"/>
      <c r="P321" s="257"/>
      <c r="Q321" s="257"/>
      <c r="R321" s="257"/>
      <c r="S321" s="257"/>
      <c r="T321" s="258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9" t="s">
        <v>150</v>
      </c>
      <c r="AU321" s="259" t="s">
        <v>82</v>
      </c>
      <c r="AV321" s="14" t="s">
        <v>146</v>
      </c>
      <c r="AW321" s="14" t="s">
        <v>30</v>
      </c>
      <c r="AX321" s="14" t="s">
        <v>80</v>
      </c>
      <c r="AY321" s="259" t="s">
        <v>139</v>
      </c>
    </row>
    <row r="322" s="2" customFormat="1" ht="16.5" customHeight="1">
      <c r="A322" s="38"/>
      <c r="B322" s="39"/>
      <c r="C322" s="270" t="s">
        <v>255</v>
      </c>
      <c r="D322" s="270" t="s">
        <v>179</v>
      </c>
      <c r="E322" s="271" t="s">
        <v>340</v>
      </c>
      <c r="F322" s="272" t="s">
        <v>341</v>
      </c>
      <c r="G322" s="273" t="s">
        <v>282</v>
      </c>
      <c r="H322" s="274">
        <v>3.3599999999999999</v>
      </c>
      <c r="I322" s="275"/>
      <c r="J322" s="276">
        <f>ROUND(I322*H322,2)</f>
        <v>0</v>
      </c>
      <c r="K322" s="272" t="s">
        <v>145</v>
      </c>
      <c r="L322" s="277"/>
      <c r="M322" s="278" t="s">
        <v>1</v>
      </c>
      <c r="N322" s="279" t="s">
        <v>38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169</v>
      </c>
      <c r="AT322" s="229" t="s">
        <v>179</v>
      </c>
      <c r="AU322" s="229" t="s">
        <v>82</v>
      </c>
      <c r="AY322" s="17" t="s">
        <v>139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80</v>
      </c>
      <c r="BK322" s="230">
        <f>ROUND(I322*H322,2)</f>
        <v>0</v>
      </c>
      <c r="BL322" s="17" t="s">
        <v>146</v>
      </c>
      <c r="BM322" s="229" t="s">
        <v>355</v>
      </c>
    </row>
    <row r="323" s="2" customFormat="1">
      <c r="A323" s="38"/>
      <c r="B323" s="39"/>
      <c r="C323" s="40"/>
      <c r="D323" s="231" t="s">
        <v>147</v>
      </c>
      <c r="E323" s="40"/>
      <c r="F323" s="232" t="s">
        <v>341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147</v>
      </c>
      <c r="AU323" s="17" t="s">
        <v>82</v>
      </c>
    </row>
    <row r="324" s="13" customFormat="1">
      <c r="A324" s="13"/>
      <c r="B324" s="238"/>
      <c r="C324" s="239"/>
      <c r="D324" s="231" t="s">
        <v>150</v>
      </c>
      <c r="E324" s="240" t="s">
        <v>1</v>
      </c>
      <c r="F324" s="241" t="s">
        <v>356</v>
      </c>
      <c r="G324" s="239"/>
      <c r="H324" s="242">
        <v>3.3599999999999999</v>
      </c>
      <c r="I324" s="243"/>
      <c r="J324" s="239"/>
      <c r="K324" s="239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150</v>
      </c>
      <c r="AU324" s="248" t="s">
        <v>82</v>
      </c>
      <c r="AV324" s="13" t="s">
        <v>82</v>
      </c>
      <c r="AW324" s="13" t="s">
        <v>30</v>
      </c>
      <c r="AX324" s="13" t="s">
        <v>73</v>
      </c>
      <c r="AY324" s="248" t="s">
        <v>139</v>
      </c>
    </row>
    <row r="325" s="14" customFormat="1">
      <c r="A325" s="14"/>
      <c r="B325" s="249"/>
      <c r="C325" s="250"/>
      <c r="D325" s="231" t="s">
        <v>150</v>
      </c>
      <c r="E325" s="251" t="s">
        <v>1</v>
      </c>
      <c r="F325" s="252" t="s">
        <v>152</v>
      </c>
      <c r="G325" s="250"/>
      <c r="H325" s="253">
        <v>3.3599999999999999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150</v>
      </c>
      <c r="AU325" s="259" t="s">
        <v>82</v>
      </c>
      <c r="AV325" s="14" t="s">
        <v>146</v>
      </c>
      <c r="AW325" s="14" t="s">
        <v>30</v>
      </c>
      <c r="AX325" s="14" t="s">
        <v>80</v>
      </c>
      <c r="AY325" s="259" t="s">
        <v>139</v>
      </c>
    </row>
    <row r="326" s="2" customFormat="1" ht="49.05" customHeight="1">
      <c r="A326" s="38"/>
      <c r="B326" s="39"/>
      <c r="C326" s="218" t="s">
        <v>357</v>
      </c>
      <c r="D326" s="218" t="s">
        <v>141</v>
      </c>
      <c r="E326" s="219" t="s">
        <v>358</v>
      </c>
      <c r="F326" s="220" t="s">
        <v>345</v>
      </c>
      <c r="G326" s="221" t="s">
        <v>144</v>
      </c>
      <c r="H326" s="222">
        <v>8</v>
      </c>
      <c r="I326" s="223"/>
      <c r="J326" s="224">
        <f>ROUND(I326*H326,2)</f>
        <v>0</v>
      </c>
      <c r="K326" s="220" t="s">
        <v>145</v>
      </c>
      <c r="L326" s="44"/>
      <c r="M326" s="225" t="s">
        <v>1</v>
      </c>
      <c r="N326" s="226" t="s">
        <v>38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146</v>
      </c>
      <c r="AT326" s="229" t="s">
        <v>141</v>
      </c>
      <c r="AU326" s="229" t="s">
        <v>82</v>
      </c>
      <c r="AY326" s="17" t="s">
        <v>139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80</v>
      </c>
      <c r="BK326" s="230">
        <f>ROUND(I326*H326,2)</f>
        <v>0</v>
      </c>
      <c r="BL326" s="17" t="s">
        <v>146</v>
      </c>
      <c r="BM326" s="229" t="s">
        <v>359</v>
      </c>
    </row>
    <row r="327" s="2" customFormat="1">
      <c r="A327" s="38"/>
      <c r="B327" s="39"/>
      <c r="C327" s="40"/>
      <c r="D327" s="231" t="s">
        <v>147</v>
      </c>
      <c r="E327" s="40"/>
      <c r="F327" s="232" t="s">
        <v>345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147</v>
      </c>
      <c r="AU327" s="17" t="s">
        <v>82</v>
      </c>
    </row>
    <row r="328" s="2" customFormat="1">
      <c r="A328" s="38"/>
      <c r="B328" s="39"/>
      <c r="C328" s="40"/>
      <c r="D328" s="236" t="s">
        <v>148</v>
      </c>
      <c r="E328" s="40"/>
      <c r="F328" s="237" t="s">
        <v>360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148</v>
      </c>
      <c r="AU328" s="17" t="s">
        <v>82</v>
      </c>
    </row>
    <row r="329" s="13" customFormat="1">
      <c r="A329" s="13"/>
      <c r="B329" s="238"/>
      <c r="C329" s="239"/>
      <c r="D329" s="231" t="s">
        <v>150</v>
      </c>
      <c r="E329" s="240" t="s">
        <v>1</v>
      </c>
      <c r="F329" s="241" t="s">
        <v>361</v>
      </c>
      <c r="G329" s="239"/>
      <c r="H329" s="242">
        <v>8</v>
      </c>
      <c r="I329" s="243"/>
      <c r="J329" s="239"/>
      <c r="K329" s="239"/>
      <c r="L329" s="244"/>
      <c r="M329" s="245"/>
      <c r="N329" s="246"/>
      <c r="O329" s="246"/>
      <c r="P329" s="246"/>
      <c r="Q329" s="246"/>
      <c r="R329" s="246"/>
      <c r="S329" s="246"/>
      <c r="T329" s="24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8" t="s">
        <v>150</v>
      </c>
      <c r="AU329" s="248" t="s">
        <v>82</v>
      </c>
      <c r="AV329" s="13" t="s">
        <v>82</v>
      </c>
      <c r="AW329" s="13" t="s">
        <v>30</v>
      </c>
      <c r="AX329" s="13" t="s">
        <v>73</v>
      </c>
      <c r="AY329" s="248" t="s">
        <v>139</v>
      </c>
    </row>
    <row r="330" s="14" customFormat="1">
      <c r="A330" s="14"/>
      <c r="B330" s="249"/>
      <c r="C330" s="250"/>
      <c r="D330" s="231" t="s">
        <v>150</v>
      </c>
      <c r="E330" s="251" t="s">
        <v>1</v>
      </c>
      <c r="F330" s="252" t="s">
        <v>152</v>
      </c>
      <c r="G330" s="250"/>
      <c r="H330" s="253">
        <v>8</v>
      </c>
      <c r="I330" s="254"/>
      <c r="J330" s="250"/>
      <c r="K330" s="250"/>
      <c r="L330" s="255"/>
      <c r="M330" s="256"/>
      <c r="N330" s="257"/>
      <c r="O330" s="257"/>
      <c r="P330" s="257"/>
      <c r="Q330" s="257"/>
      <c r="R330" s="257"/>
      <c r="S330" s="257"/>
      <c r="T330" s="258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9" t="s">
        <v>150</v>
      </c>
      <c r="AU330" s="259" t="s">
        <v>82</v>
      </c>
      <c r="AV330" s="14" t="s">
        <v>146</v>
      </c>
      <c r="AW330" s="14" t="s">
        <v>30</v>
      </c>
      <c r="AX330" s="14" t="s">
        <v>80</v>
      </c>
      <c r="AY330" s="259" t="s">
        <v>139</v>
      </c>
    </row>
    <row r="331" s="2" customFormat="1" ht="55.5" customHeight="1">
      <c r="A331" s="38"/>
      <c r="B331" s="39"/>
      <c r="C331" s="218" t="s">
        <v>259</v>
      </c>
      <c r="D331" s="218" t="s">
        <v>141</v>
      </c>
      <c r="E331" s="219" t="s">
        <v>362</v>
      </c>
      <c r="F331" s="220" t="s">
        <v>363</v>
      </c>
      <c r="G331" s="221" t="s">
        <v>212</v>
      </c>
      <c r="H331" s="222">
        <v>2</v>
      </c>
      <c r="I331" s="223"/>
      <c r="J331" s="224">
        <f>ROUND(I331*H331,2)</f>
        <v>0</v>
      </c>
      <c r="K331" s="220" t="s">
        <v>145</v>
      </c>
      <c r="L331" s="44"/>
      <c r="M331" s="225" t="s">
        <v>1</v>
      </c>
      <c r="N331" s="226" t="s">
        <v>38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146</v>
      </c>
      <c r="AT331" s="229" t="s">
        <v>141</v>
      </c>
      <c r="AU331" s="229" t="s">
        <v>82</v>
      </c>
      <c r="AY331" s="17" t="s">
        <v>139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80</v>
      </c>
      <c r="BK331" s="230">
        <f>ROUND(I331*H331,2)</f>
        <v>0</v>
      </c>
      <c r="BL331" s="17" t="s">
        <v>146</v>
      </c>
      <c r="BM331" s="229" t="s">
        <v>364</v>
      </c>
    </row>
    <row r="332" s="2" customFormat="1">
      <c r="A332" s="38"/>
      <c r="B332" s="39"/>
      <c r="C332" s="40"/>
      <c r="D332" s="231" t="s">
        <v>147</v>
      </c>
      <c r="E332" s="40"/>
      <c r="F332" s="232" t="s">
        <v>363</v>
      </c>
      <c r="G332" s="40"/>
      <c r="H332" s="40"/>
      <c r="I332" s="233"/>
      <c r="J332" s="40"/>
      <c r="K332" s="40"/>
      <c r="L332" s="44"/>
      <c r="M332" s="234"/>
      <c r="N332" s="235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147</v>
      </c>
      <c r="AU332" s="17" t="s">
        <v>82</v>
      </c>
    </row>
    <row r="333" s="2" customFormat="1">
      <c r="A333" s="38"/>
      <c r="B333" s="39"/>
      <c r="C333" s="40"/>
      <c r="D333" s="236" t="s">
        <v>148</v>
      </c>
      <c r="E333" s="40"/>
      <c r="F333" s="237" t="s">
        <v>365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148</v>
      </c>
      <c r="AU333" s="17" t="s">
        <v>82</v>
      </c>
    </row>
    <row r="334" s="13" customFormat="1">
      <c r="A334" s="13"/>
      <c r="B334" s="238"/>
      <c r="C334" s="239"/>
      <c r="D334" s="231" t="s">
        <v>150</v>
      </c>
      <c r="E334" s="240" t="s">
        <v>1</v>
      </c>
      <c r="F334" s="241" t="s">
        <v>366</v>
      </c>
      <c r="G334" s="239"/>
      <c r="H334" s="242">
        <v>2</v>
      </c>
      <c r="I334" s="243"/>
      <c r="J334" s="239"/>
      <c r="K334" s="239"/>
      <c r="L334" s="244"/>
      <c r="M334" s="245"/>
      <c r="N334" s="246"/>
      <c r="O334" s="246"/>
      <c r="P334" s="246"/>
      <c r="Q334" s="246"/>
      <c r="R334" s="246"/>
      <c r="S334" s="246"/>
      <c r="T334" s="24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8" t="s">
        <v>150</v>
      </c>
      <c r="AU334" s="248" t="s">
        <v>82</v>
      </c>
      <c r="AV334" s="13" t="s">
        <v>82</v>
      </c>
      <c r="AW334" s="13" t="s">
        <v>30</v>
      </c>
      <c r="AX334" s="13" t="s">
        <v>73</v>
      </c>
      <c r="AY334" s="248" t="s">
        <v>139</v>
      </c>
    </row>
    <row r="335" s="14" customFormat="1">
      <c r="A335" s="14"/>
      <c r="B335" s="249"/>
      <c r="C335" s="250"/>
      <c r="D335" s="231" t="s">
        <v>150</v>
      </c>
      <c r="E335" s="251" t="s">
        <v>1</v>
      </c>
      <c r="F335" s="252" t="s">
        <v>152</v>
      </c>
      <c r="G335" s="250"/>
      <c r="H335" s="253">
        <v>2</v>
      </c>
      <c r="I335" s="254"/>
      <c r="J335" s="250"/>
      <c r="K335" s="250"/>
      <c r="L335" s="255"/>
      <c r="M335" s="256"/>
      <c r="N335" s="257"/>
      <c r="O335" s="257"/>
      <c r="P335" s="257"/>
      <c r="Q335" s="257"/>
      <c r="R335" s="257"/>
      <c r="S335" s="257"/>
      <c r="T335" s="258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9" t="s">
        <v>150</v>
      </c>
      <c r="AU335" s="259" t="s">
        <v>82</v>
      </c>
      <c r="AV335" s="14" t="s">
        <v>146</v>
      </c>
      <c r="AW335" s="14" t="s">
        <v>30</v>
      </c>
      <c r="AX335" s="14" t="s">
        <v>80</v>
      </c>
      <c r="AY335" s="259" t="s">
        <v>139</v>
      </c>
    </row>
    <row r="336" s="2" customFormat="1" ht="24.15" customHeight="1">
      <c r="A336" s="38"/>
      <c r="B336" s="39"/>
      <c r="C336" s="270" t="s">
        <v>367</v>
      </c>
      <c r="D336" s="270" t="s">
        <v>179</v>
      </c>
      <c r="E336" s="271" t="s">
        <v>368</v>
      </c>
      <c r="F336" s="272" t="s">
        <v>369</v>
      </c>
      <c r="G336" s="273" t="s">
        <v>212</v>
      </c>
      <c r="H336" s="274">
        <v>1</v>
      </c>
      <c r="I336" s="275"/>
      <c r="J336" s="276">
        <f>ROUND(I336*H336,2)</f>
        <v>0</v>
      </c>
      <c r="K336" s="272" t="s">
        <v>1</v>
      </c>
      <c r="L336" s="277"/>
      <c r="M336" s="278" t="s">
        <v>1</v>
      </c>
      <c r="N336" s="279" t="s">
        <v>38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169</v>
      </c>
      <c r="AT336" s="229" t="s">
        <v>179</v>
      </c>
      <c r="AU336" s="229" t="s">
        <v>82</v>
      </c>
      <c r="AY336" s="17" t="s">
        <v>139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80</v>
      </c>
      <c r="BK336" s="230">
        <f>ROUND(I336*H336,2)</f>
        <v>0</v>
      </c>
      <c r="BL336" s="17" t="s">
        <v>146</v>
      </c>
      <c r="BM336" s="229" t="s">
        <v>370</v>
      </c>
    </row>
    <row r="337" s="2" customFormat="1">
      <c r="A337" s="38"/>
      <c r="B337" s="39"/>
      <c r="C337" s="40"/>
      <c r="D337" s="231" t="s">
        <v>147</v>
      </c>
      <c r="E337" s="40"/>
      <c r="F337" s="232" t="s">
        <v>369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147</v>
      </c>
      <c r="AU337" s="17" t="s">
        <v>82</v>
      </c>
    </row>
    <row r="338" s="13" customFormat="1">
      <c r="A338" s="13"/>
      <c r="B338" s="238"/>
      <c r="C338" s="239"/>
      <c r="D338" s="231" t="s">
        <v>150</v>
      </c>
      <c r="E338" s="240" t="s">
        <v>1</v>
      </c>
      <c r="F338" s="241" t="s">
        <v>371</v>
      </c>
      <c r="G338" s="239"/>
      <c r="H338" s="242">
        <v>1</v>
      </c>
      <c r="I338" s="243"/>
      <c r="J338" s="239"/>
      <c r="K338" s="239"/>
      <c r="L338" s="244"/>
      <c r="M338" s="245"/>
      <c r="N338" s="246"/>
      <c r="O338" s="246"/>
      <c r="P338" s="246"/>
      <c r="Q338" s="246"/>
      <c r="R338" s="246"/>
      <c r="S338" s="246"/>
      <c r="T338" s="24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8" t="s">
        <v>150</v>
      </c>
      <c r="AU338" s="248" t="s">
        <v>82</v>
      </c>
      <c r="AV338" s="13" t="s">
        <v>82</v>
      </c>
      <c r="AW338" s="13" t="s">
        <v>30</v>
      </c>
      <c r="AX338" s="13" t="s">
        <v>73</v>
      </c>
      <c r="AY338" s="248" t="s">
        <v>139</v>
      </c>
    </row>
    <row r="339" s="14" customFormat="1">
      <c r="A339" s="14"/>
      <c r="B339" s="249"/>
      <c r="C339" s="250"/>
      <c r="D339" s="231" t="s">
        <v>150</v>
      </c>
      <c r="E339" s="251" t="s">
        <v>1</v>
      </c>
      <c r="F339" s="252" t="s">
        <v>152</v>
      </c>
      <c r="G339" s="250"/>
      <c r="H339" s="253">
        <v>1</v>
      </c>
      <c r="I339" s="254"/>
      <c r="J339" s="250"/>
      <c r="K339" s="250"/>
      <c r="L339" s="255"/>
      <c r="M339" s="256"/>
      <c r="N339" s="257"/>
      <c r="O339" s="257"/>
      <c r="P339" s="257"/>
      <c r="Q339" s="257"/>
      <c r="R339" s="257"/>
      <c r="S339" s="257"/>
      <c r="T339" s="258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9" t="s">
        <v>150</v>
      </c>
      <c r="AU339" s="259" t="s">
        <v>82</v>
      </c>
      <c r="AV339" s="14" t="s">
        <v>146</v>
      </c>
      <c r="AW339" s="14" t="s">
        <v>30</v>
      </c>
      <c r="AX339" s="14" t="s">
        <v>80</v>
      </c>
      <c r="AY339" s="259" t="s">
        <v>139</v>
      </c>
    </row>
    <row r="340" s="2" customFormat="1" ht="21.75" customHeight="1">
      <c r="A340" s="38"/>
      <c r="B340" s="39"/>
      <c r="C340" s="270" t="s">
        <v>264</v>
      </c>
      <c r="D340" s="270" t="s">
        <v>179</v>
      </c>
      <c r="E340" s="271" t="s">
        <v>372</v>
      </c>
      <c r="F340" s="272" t="s">
        <v>373</v>
      </c>
      <c r="G340" s="273" t="s">
        <v>212</v>
      </c>
      <c r="H340" s="274">
        <v>1</v>
      </c>
      <c r="I340" s="275"/>
      <c r="J340" s="276">
        <f>ROUND(I340*H340,2)</f>
        <v>0</v>
      </c>
      <c r="K340" s="272" t="s">
        <v>1</v>
      </c>
      <c r="L340" s="277"/>
      <c r="M340" s="278" t="s">
        <v>1</v>
      </c>
      <c r="N340" s="279" t="s">
        <v>38</v>
      </c>
      <c r="O340" s="91"/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169</v>
      </c>
      <c r="AT340" s="229" t="s">
        <v>179</v>
      </c>
      <c r="AU340" s="229" t="s">
        <v>82</v>
      </c>
      <c r="AY340" s="17" t="s">
        <v>139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80</v>
      </c>
      <c r="BK340" s="230">
        <f>ROUND(I340*H340,2)</f>
        <v>0</v>
      </c>
      <c r="BL340" s="17" t="s">
        <v>146</v>
      </c>
      <c r="BM340" s="229" t="s">
        <v>374</v>
      </c>
    </row>
    <row r="341" s="2" customFormat="1">
      <c r="A341" s="38"/>
      <c r="B341" s="39"/>
      <c r="C341" s="40"/>
      <c r="D341" s="231" t="s">
        <v>147</v>
      </c>
      <c r="E341" s="40"/>
      <c r="F341" s="232" t="s">
        <v>373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147</v>
      </c>
      <c r="AU341" s="17" t="s">
        <v>82</v>
      </c>
    </row>
    <row r="342" s="13" customFormat="1">
      <c r="A342" s="13"/>
      <c r="B342" s="238"/>
      <c r="C342" s="239"/>
      <c r="D342" s="231" t="s">
        <v>150</v>
      </c>
      <c r="E342" s="240" t="s">
        <v>1</v>
      </c>
      <c r="F342" s="241" t="s">
        <v>371</v>
      </c>
      <c r="G342" s="239"/>
      <c r="H342" s="242">
        <v>1</v>
      </c>
      <c r="I342" s="243"/>
      <c r="J342" s="239"/>
      <c r="K342" s="239"/>
      <c r="L342" s="244"/>
      <c r="M342" s="245"/>
      <c r="N342" s="246"/>
      <c r="O342" s="246"/>
      <c r="P342" s="246"/>
      <c r="Q342" s="246"/>
      <c r="R342" s="246"/>
      <c r="S342" s="246"/>
      <c r="T342" s="247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8" t="s">
        <v>150</v>
      </c>
      <c r="AU342" s="248" t="s">
        <v>82</v>
      </c>
      <c r="AV342" s="13" t="s">
        <v>82</v>
      </c>
      <c r="AW342" s="13" t="s">
        <v>30</v>
      </c>
      <c r="AX342" s="13" t="s">
        <v>73</v>
      </c>
      <c r="AY342" s="248" t="s">
        <v>139</v>
      </c>
    </row>
    <row r="343" s="14" customFormat="1">
      <c r="A343" s="14"/>
      <c r="B343" s="249"/>
      <c r="C343" s="250"/>
      <c r="D343" s="231" t="s">
        <v>150</v>
      </c>
      <c r="E343" s="251" t="s">
        <v>1</v>
      </c>
      <c r="F343" s="252" t="s">
        <v>152</v>
      </c>
      <c r="G343" s="250"/>
      <c r="H343" s="253">
        <v>1</v>
      </c>
      <c r="I343" s="254"/>
      <c r="J343" s="250"/>
      <c r="K343" s="250"/>
      <c r="L343" s="255"/>
      <c r="M343" s="256"/>
      <c r="N343" s="257"/>
      <c r="O343" s="257"/>
      <c r="P343" s="257"/>
      <c r="Q343" s="257"/>
      <c r="R343" s="257"/>
      <c r="S343" s="257"/>
      <c r="T343" s="258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9" t="s">
        <v>150</v>
      </c>
      <c r="AU343" s="259" t="s">
        <v>82</v>
      </c>
      <c r="AV343" s="14" t="s">
        <v>146</v>
      </c>
      <c r="AW343" s="14" t="s">
        <v>30</v>
      </c>
      <c r="AX343" s="14" t="s">
        <v>80</v>
      </c>
      <c r="AY343" s="259" t="s">
        <v>139</v>
      </c>
    </row>
    <row r="344" s="2" customFormat="1" ht="49.05" customHeight="1">
      <c r="A344" s="38"/>
      <c r="B344" s="39"/>
      <c r="C344" s="218" t="s">
        <v>375</v>
      </c>
      <c r="D344" s="218" t="s">
        <v>141</v>
      </c>
      <c r="E344" s="219" t="s">
        <v>376</v>
      </c>
      <c r="F344" s="220" t="s">
        <v>377</v>
      </c>
      <c r="G344" s="221" t="s">
        <v>212</v>
      </c>
      <c r="H344" s="222">
        <v>1</v>
      </c>
      <c r="I344" s="223"/>
      <c r="J344" s="224">
        <f>ROUND(I344*H344,2)</f>
        <v>0</v>
      </c>
      <c r="K344" s="220" t="s">
        <v>145</v>
      </c>
      <c r="L344" s="44"/>
      <c r="M344" s="225" t="s">
        <v>1</v>
      </c>
      <c r="N344" s="226" t="s">
        <v>38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146</v>
      </c>
      <c r="AT344" s="229" t="s">
        <v>141</v>
      </c>
      <c r="AU344" s="229" t="s">
        <v>82</v>
      </c>
      <c r="AY344" s="17" t="s">
        <v>139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80</v>
      </c>
      <c r="BK344" s="230">
        <f>ROUND(I344*H344,2)</f>
        <v>0</v>
      </c>
      <c r="BL344" s="17" t="s">
        <v>146</v>
      </c>
      <c r="BM344" s="229" t="s">
        <v>378</v>
      </c>
    </row>
    <row r="345" s="2" customFormat="1">
      <c r="A345" s="38"/>
      <c r="B345" s="39"/>
      <c r="C345" s="40"/>
      <c r="D345" s="231" t="s">
        <v>147</v>
      </c>
      <c r="E345" s="40"/>
      <c r="F345" s="232" t="s">
        <v>377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147</v>
      </c>
      <c r="AU345" s="17" t="s">
        <v>82</v>
      </c>
    </row>
    <row r="346" s="2" customFormat="1">
      <c r="A346" s="38"/>
      <c r="B346" s="39"/>
      <c r="C346" s="40"/>
      <c r="D346" s="236" t="s">
        <v>148</v>
      </c>
      <c r="E346" s="40"/>
      <c r="F346" s="237" t="s">
        <v>379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148</v>
      </c>
      <c r="AU346" s="17" t="s">
        <v>82</v>
      </c>
    </row>
    <row r="347" s="2" customFormat="1" ht="49.05" customHeight="1">
      <c r="A347" s="38"/>
      <c r="B347" s="39"/>
      <c r="C347" s="270" t="s">
        <v>271</v>
      </c>
      <c r="D347" s="270" t="s">
        <v>179</v>
      </c>
      <c r="E347" s="271" t="s">
        <v>380</v>
      </c>
      <c r="F347" s="272" t="s">
        <v>381</v>
      </c>
      <c r="G347" s="273" t="s">
        <v>212</v>
      </c>
      <c r="H347" s="274">
        <v>1</v>
      </c>
      <c r="I347" s="275"/>
      <c r="J347" s="276">
        <f>ROUND(I347*H347,2)</f>
        <v>0</v>
      </c>
      <c r="K347" s="272" t="s">
        <v>1</v>
      </c>
      <c r="L347" s="277"/>
      <c r="M347" s="278" t="s">
        <v>1</v>
      </c>
      <c r="N347" s="279" t="s">
        <v>38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169</v>
      </c>
      <c r="AT347" s="229" t="s">
        <v>179</v>
      </c>
      <c r="AU347" s="229" t="s">
        <v>82</v>
      </c>
      <c r="AY347" s="17" t="s">
        <v>139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80</v>
      </c>
      <c r="BK347" s="230">
        <f>ROUND(I347*H347,2)</f>
        <v>0</v>
      </c>
      <c r="BL347" s="17" t="s">
        <v>146</v>
      </c>
      <c r="BM347" s="229" t="s">
        <v>382</v>
      </c>
    </row>
    <row r="348" s="2" customFormat="1">
      <c r="A348" s="38"/>
      <c r="B348" s="39"/>
      <c r="C348" s="40"/>
      <c r="D348" s="231" t="s">
        <v>147</v>
      </c>
      <c r="E348" s="40"/>
      <c r="F348" s="232" t="s">
        <v>381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147</v>
      </c>
      <c r="AU348" s="17" t="s">
        <v>82</v>
      </c>
    </row>
    <row r="349" s="13" customFormat="1">
      <c r="A349" s="13"/>
      <c r="B349" s="238"/>
      <c r="C349" s="239"/>
      <c r="D349" s="231" t="s">
        <v>150</v>
      </c>
      <c r="E349" s="240" t="s">
        <v>1</v>
      </c>
      <c r="F349" s="241" t="s">
        <v>383</v>
      </c>
      <c r="G349" s="239"/>
      <c r="H349" s="242">
        <v>1</v>
      </c>
      <c r="I349" s="243"/>
      <c r="J349" s="239"/>
      <c r="K349" s="239"/>
      <c r="L349" s="244"/>
      <c r="M349" s="245"/>
      <c r="N349" s="246"/>
      <c r="O349" s="246"/>
      <c r="P349" s="246"/>
      <c r="Q349" s="246"/>
      <c r="R349" s="246"/>
      <c r="S349" s="246"/>
      <c r="T349" s="24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8" t="s">
        <v>150</v>
      </c>
      <c r="AU349" s="248" t="s">
        <v>82</v>
      </c>
      <c r="AV349" s="13" t="s">
        <v>82</v>
      </c>
      <c r="AW349" s="13" t="s">
        <v>30</v>
      </c>
      <c r="AX349" s="13" t="s">
        <v>73</v>
      </c>
      <c r="AY349" s="248" t="s">
        <v>139</v>
      </c>
    </row>
    <row r="350" s="14" customFormat="1">
      <c r="A350" s="14"/>
      <c r="B350" s="249"/>
      <c r="C350" s="250"/>
      <c r="D350" s="231" t="s">
        <v>150</v>
      </c>
      <c r="E350" s="251" t="s">
        <v>1</v>
      </c>
      <c r="F350" s="252" t="s">
        <v>152</v>
      </c>
      <c r="G350" s="250"/>
      <c r="H350" s="253">
        <v>1</v>
      </c>
      <c r="I350" s="254"/>
      <c r="J350" s="250"/>
      <c r="K350" s="250"/>
      <c r="L350" s="255"/>
      <c r="M350" s="256"/>
      <c r="N350" s="257"/>
      <c r="O350" s="257"/>
      <c r="P350" s="257"/>
      <c r="Q350" s="257"/>
      <c r="R350" s="257"/>
      <c r="S350" s="257"/>
      <c r="T350" s="25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9" t="s">
        <v>150</v>
      </c>
      <c r="AU350" s="259" t="s">
        <v>82</v>
      </c>
      <c r="AV350" s="14" t="s">
        <v>146</v>
      </c>
      <c r="AW350" s="14" t="s">
        <v>30</v>
      </c>
      <c r="AX350" s="14" t="s">
        <v>80</v>
      </c>
      <c r="AY350" s="259" t="s">
        <v>139</v>
      </c>
    </row>
    <row r="351" s="2" customFormat="1" ht="24.15" customHeight="1">
      <c r="A351" s="38"/>
      <c r="B351" s="39"/>
      <c r="C351" s="218" t="s">
        <v>384</v>
      </c>
      <c r="D351" s="218" t="s">
        <v>141</v>
      </c>
      <c r="E351" s="219" t="s">
        <v>385</v>
      </c>
      <c r="F351" s="220" t="s">
        <v>386</v>
      </c>
      <c r="G351" s="221" t="s">
        <v>212</v>
      </c>
      <c r="H351" s="222">
        <v>1</v>
      </c>
      <c r="I351" s="223"/>
      <c r="J351" s="224">
        <f>ROUND(I351*H351,2)</f>
        <v>0</v>
      </c>
      <c r="K351" s="220" t="s">
        <v>145</v>
      </c>
      <c r="L351" s="44"/>
      <c r="M351" s="225" t="s">
        <v>1</v>
      </c>
      <c r="N351" s="226" t="s">
        <v>38</v>
      </c>
      <c r="O351" s="91"/>
      <c r="P351" s="227">
        <f>O351*H351</f>
        <v>0</v>
      </c>
      <c r="Q351" s="227">
        <v>0</v>
      </c>
      <c r="R351" s="227">
        <f>Q351*H351</f>
        <v>0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146</v>
      </c>
      <c r="AT351" s="229" t="s">
        <v>141</v>
      </c>
      <c r="AU351" s="229" t="s">
        <v>82</v>
      </c>
      <c r="AY351" s="17" t="s">
        <v>139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80</v>
      </c>
      <c r="BK351" s="230">
        <f>ROUND(I351*H351,2)</f>
        <v>0</v>
      </c>
      <c r="BL351" s="17" t="s">
        <v>146</v>
      </c>
      <c r="BM351" s="229" t="s">
        <v>387</v>
      </c>
    </row>
    <row r="352" s="2" customFormat="1">
      <c r="A352" s="38"/>
      <c r="B352" s="39"/>
      <c r="C352" s="40"/>
      <c r="D352" s="231" t="s">
        <v>147</v>
      </c>
      <c r="E352" s="40"/>
      <c r="F352" s="232" t="s">
        <v>386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147</v>
      </c>
      <c r="AU352" s="17" t="s">
        <v>82</v>
      </c>
    </row>
    <row r="353" s="2" customFormat="1">
      <c r="A353" s="38"/>
      <c r="B353" s="39"/>
      <c r="C353" s="40"/>
      <c r="D353" s="236" t="s">
        <v>148</v>
      </c>
      <c r="E353" s="40"/>
      <c r="F353" s="237" t="s">
        <v>388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148</v>
      </c>
      <c r="AU353" s="17" t="s">
        <v>82</v>
      </c>
    </row>
    <row r="354" s="2" customFormat="1" ht="21.75" customHeight="1">
      <c r="A354" s="38"/>
      <c r="B354" s="39"/>
      <c r="C354" s="270" t="s">
        <v>277</v>
      </c>
      <c r="D354" s="270" t="s">
        <v>179</v>
      </c>
      <c r="E354" s="271" t="s">
        <v>389</v>
      </c>
      <c r="F354" s="272" t="s">
        <v>390</v>
      </c>
      <c r="G354" s="273" t="s">
        <v>212</v>
      </c>
      <c r="H354" s="274">
        <v>1</v>
      </c>
      <c r="I354" s="275"/>
      <c r="J354" s="276">
        <f>ROUND(I354*H354,2)</f>
        <v>0</v>
      </c>
      <c r="K354" s="272" t="s">
        <v>145</v>
      </c>
      <c r="L354" s="277"/>
      <c r="M354" s="278" t="s">
        <v>1</v>
      </c>
      <c r="N354" s="279" t="s">
        <v>38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169</v>
      </c>
      <c r="AT354" s="229" t="s">
        <v>179</v>
      </c>
      <c r="AU354" s="229" t="s">
        <v>82</v>
      </c>
      <c r="AY354" s="17" t="s">
        <v>139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80</v>
      </c>
      <c r="BK354" s="230">
        <f>ROUND(I354*H354,2)</f>
        <v>0</v>
      </c>
      <c r="BL354" s="17" t="s">
        <v>146</v>
      </c>
      <c r="BM354" s="229" t="s">
        <v>391</v>
      </c>
    </row>
    <row r="355" s="2" customFormat="1">
      <c r="A355" s="38"/>
      <c r="B355" s="39"/>
      <c r="C355" s="40"/>
      <c r="D355" s="231" t="s">
        <v>147</v>
      </c>
      <c r="E355" s="40"/>
      <c r="F355" s="232" t="s">
        <v>390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147</v>
      </c>
      <c r="AU355" s="17" t="s">
        <v>82</v>
      </c>
    </row>
    <row r="356" s="2" customFormat="1" ht="37.8" customHeight="1">
      <c r="A356" s="38"/>
      <c r="B356" s="39"/>
      <c r="C356" s="218" t="s">
        <v>392</v>
      </c>
      <c r="D356" s="218" t="s">
        <v>141</v>
      </c>
      <c r="E356" s="219" t="s">
        <v>393</v>
      </c>
      <c r="F356" s="220" t="s">
        <v>394</v>
      </c>
      <c r="G356" s="221" t="s">
        <v>212</v>
      </c>
      <c r="H356" s="222">
        <v>10</v>
      </c>
      <c r="I356" s="223"/>
      <c r="J356" s="224">
        <f>ROUND(I356*H356,2)</f>
        <v>0</v>
      </c>
      <c r="K356" s="220" t="s">
        <v>145</v>
      </c>
      <c r="L356" s="44"/>
      <c r="M356" s="225" t="s">
        <v>1</v>
      </c>
      <c r="N356" s="226" t="s">
        <v>38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146</v>
      </c>
      <c r="AT356" s="229" t="s">
        <v>141</v>
      </c>
      <c r="AU356" s="229" t="s">
        <v>82</v>
      </c>
      <c r="AY356" s="17" t="s">
        <v>139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80</v>
      </c>
      <c r="BK356" s="230">
        <f>ROUND(I356*H356,2)</f>
        <v>0</v>
      </c>
      <c r="BL356" s="17" t="s">
        <v>146</v>
      </c>
      <c r="BM356" s="229" t="s">
        <v>395</v>
      </c>
    </row>
    <row r="357" s="2" customFormat="1">
      <c r="A357" s="38"/>
      <c r="B357" s="39"/>
      <c r="C357" s="40"/>
      <c r="D357" s="231" t="s">
        <v>147</v>
      </c>
      <c r="E357" s="40"/>
      <c r="F357" s="232" t="s">
        <v>394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147</v>
      </c>
      <c r="AU357" s="17" t="s">
        <v>82</v>
      </c>
    </row>
    <row r="358" s="2" customFormat="1">
      <c r="A358" s="38"/>
      <c r="B358" s="39"/>
      <c r="C358" s="40"/>
      <c r="D358" s="236" t="s">
        <v>148</v>
      </c>
      <c r="E358" s="40"/>
      <c r="F358" s="237" t="s">
        <v>396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148</v>
      </c>
      <c r="AU358" s="17" t="s">
        <v>82</v>
      </c>
    </row>
    <row r="359" s="13" customFormat="1">
      <c r="A359" s="13"/>
      <c r="B359" s="238"/>
      <c r="C359" s="239"/>
      <c r="D359" s="231" t="s">
        <v>150</v>
      </c>
      <c r="E359" s="240" t="s">
        <v>1</v>
      </c>
      <c r="F359" s="241" t="s">
        <v>397</v>
      </c>
      <c r="G359" s="239"/>
      <c r="H359" s="242">
        <v>10</v>
      </c>
      <c r="I359" s="243"/>
      <c r="J359" s="239"/>
      <c r="K359" s="239"/>
      <c r="L359" s="244"/>
      <c r="M359" s="245"/>
      <c r="N359" s="246"/>
      <c r="O359" s="246"/>
      <c r="P359" s="246"/>
      <c r="Q359" s="246"/>
      <c r="R359" s="246"/>
      <c r="S359" s="246"/>
      <c r="T359" s="24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8" t="s">
        <v>150</v>
      </c>
      <c r="AU359" s="248" t="s">
        <v>82</v>
      </c>
      <c r="AV359" s="13" t="s">
        <v>82</v>
      </c>
      <c r="AW359" s="13" t="s">
        <v>30</v>
      </c>
      <c r="AX359" s="13" t="s">
        <v>73</v>
      </c>
      <c r="AY359" s="248" t="s">
        <v>139</v>
      </c>
    </row>
    <row r="360" s="14" customFormat="1">
      <c r="A360" s="14"/>
      <c r="B360" s="249"/>
      <c r="C360" s="250"/>
      <c r="D360" s="231" t="s">
        <v>150</v>
      </c>
      <c r="E360" s="251" t="s">
        <v>1</v>
      </c>
      <c r="F360" s="252" t="s">
        <v>152</v>
      </c>
      <c r="G360" s="250"/>
      <c r="H360" s="253">
        <v>10</v>
      </c>
      <c r="I360" s="254"/>
      <c r="J360" s="250"/>
      <c r="K360" s="250"/>
      <c r="L360" s="255"/>
      <c r="M360" s="256"/>
      <c r="N360" s="257"/>
      <c r="O360" s="257"/>
      <c r="P360" s="257"/>
      <c r="Q360" s="257"/>
      <c r="R360" s="257"/>
      <c r="S360" s="257"/>
      <c r="T360" s="25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9" t="s">
        <v>150</v>
      </c>
      <c r="AU360" s="259" t="s">
        <v>82</v>
      </c>
      <c r="AV360" s="14" t="s">
        <v>146</v>
      </c>
      <c r="AW360" s="14" t="s">
        <v>30</v>
      </c>
      <c r="AX360" s="14" t="s">
        <v>80</v>
      </c>
      <c r="AY360" s="259" t="s">
        <v>139</v>
      </c>
    </row>
    <row r="361" s="2" customFormat="1" ht="24.15" customHeight="1">
      <c r="A361" s="38"/>
      <c r="B361" s="39"/>
      <c r="C361" s="218" t="s">
        <v>283</v>
      </c>
      <c r="D361" s="218" t="s">
        <v>141</v>
      </c>
      <c r="E361" s="219" t="s">
        <v>398</v>
      </c>
      <c r="F361" s="220" t="s">
        <v>399</v>
      </c>
      <c r="G361" s="221" t="s">
        <v>144</v>
      </c>
      <c r="H361" s="222">
        <v>5.4699999999999998</v>
      </c>
      <c r="I361" s="223"/>
      <c r="J361" s="224">
        <f>ROUND(I361*H361,2)</f>
        <v>0</v>
      </c>
      <c r="K361" s="220" t="s">
        <v>145</v>
      </c>
      <c r="L361" s="44"/>
      <c r="M361" s="225" t="s">
        <v>1</v>
      </c>
      <c r="N361" s="226" t="s">
        <v>38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146</v>
      </c>
      <c r="AT361" s="229" t="s">
        <v>141</v>
      </c>
      <c r="AU361" s="229" t="s">
        <v>82</v>
      </c>
      <c r="AY361" s="17" t="s">
        <v>139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80</v>
      </c>
      <c r="BK361" s="230">
        <f>ROUND(I361*H361,2)</f>
        <v>0</v>
      </c>
      <c r="BL361" s="17" t="s">
        <v>146</v>
      </c>
      <c r="BM361" s="229" t="s">
        <v>400</v>
      </c>
    </row>
    <row r="362" s="2" customFormat="1">
      <c r="A362" s="38"/>
      <c r="B362" s="39"/>
      <c r="C362" s="40"/>
      <c r="D362" s="231" t="s">
        <v>147</v>
      </c>
      <c r="E362" s="40"/>
      <c r="F362" s="232" t="s">
        <v>399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147</v>
      </c>
      <c r="AU362" s="17" t="s">
        <v>82</v>
      </c>
    </row>
    <row r="363" s="2" customFormat="1">
      <c r="A363" s="38"/>
      <c r="B363" s="39"/>
      <c r="C363" s="40"/>
      <c r="D363" s="236" t="s">
        <v>148</v>
      </c>
      <c r="E363" s="40"/>
      <c r="F363" s="237" t="s">
        <v>401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148</v>
      </c>
      <c r="AU363" s="17" t="s">
        <v>82</v>
      </c>
    </row>
    <row r="364" s="13" customFormat="1">
      <c r="A364" s="13"/>
      <c r="B364" s="238"/>
      <c r="C364" s="239"/>
      <c r="D364" s="231" t="s">
        <v>150</v>
      </c>
      <c r="E364" s="240" t="s">
        <v>1</v>
      </c>
      <c r="F364" s="241" t="s">
        <v>402</v>
      </c>
      <c r="G364" s="239"/>
      <c r="H364" s="242">
        <v>5.4699999999999998</v>
      </c>
      <c r="I364" s="243"/>
      <c r="J364" s="239"/>
      <c r="K364" s="239"/>
      <c r="L364" s="244"/>
      <c r="M364" s="245"/>
      <c r="N364" s="246"/>
      <c r="O364" s="246"/>
      <c r="P364" s="246"/>
      <c r="Q364" s="246"/>
      <c r="R364" s="246"/>
      <c r="S364" s="246"/>
      <c r="T364" s="24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8" t="s">
        <v>150</v>
      </c>
      <c r="AU364" s="248" t="s">
        <v>82</v>
      </c>
      <c r="AV364" s="13" t="s">
        <v>82</v>
      </c>
      <c r="AW364" s="13" t="s">
        <v>30</v>
      </c>
      <c r="AX364" s="13" t="s">
        <v>73</v>
      </c>
      <c r="AY364" s="248" t="s">
        <v>139</v>
      </c>
    </row>
    <row r="365" s="14" customFormat="1">
      <c r="A365" s="14"/>
      <c r="B365" s="249"/>
      <c r="C365" s="250"/>
      <c r="D365" s="231" t="s">
        <v>150</v>
      </c>
      <c r="E365" s="251" t="s">
        <v>1</v>
      </c>
      <c r="F365" s="252" t="s">
        <v>152</v>
      </c>
      <c r="G365" s="250"/>
      <c r="H365" s="253">
        <v>5.4699999999999998</v>
      </c>
      <c r="I365" s="254"/>
      <c r="J365" s="250"/>
      <c r="K365" s="250"/>
      <c r="L365" s="255"/>
      <c r="M365" s="256"/>
      <c r="N365" s="257"/>
      <c r="O365" s="257"/>
      <c r="P365" s="257"/>
      <c r="Q365" s="257"/>
      <c r="R365" s="257"/>
      <c r="S365" s="257"/>
      <c r="T365" s="258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9" t="s">
        <v>150</v>
      </c>
      <c r="AU365" s="259" t="s">
        <v>82</v>
      </c>
      <c r="AV365" s="14" t="s">
        <v>146</v>
      </c>
      <c r="AW365" s="14" t="s">
        <v>30</v>
      </c>
      <c r="AX365" s="14" t="s">
        <v>80</v>
      </c>
      <c r="AY365" s="259" t="s">
        <v>139</v>
      </c>
    </row>
    <row r="366" s="2" customFormat="1" ht="37.8" customHeight="1">
      <c r="A366" s="38"/>
      <c r="B366" s="39"/>
      <c r="C366" s="218" t="s">
        <v>403</v>
      </c>
      <c r="D366" s="218" t="s">
        <v>141</v>
      </c>
      <c r="E366" s="219" t="s">
        <v>404</v>
      </c>
      <c r="F366" s="220" t="s">
        <v>405</v>
      </c>
      <c r="G366" s="221" t="s">
        <v>406</v>
      </c>
      <c r="H366" s="222">
        <v>1</v>
      </c>
      <c r="I366" s="223"/>
      <c r="J366" s="224">
        <f>ROUND(I366*H366,2)</f>
        <v>0</v>
      </c>
      <c r="K366" s="220" t="s">
        <v>1</v>
      </c>
      <c r="L366" s="44"/>
      <c r="M366" s="225" t="s">
        <v>1</v>
      </c>
      <c r="N366" s="226" t="s">
        <v>38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146</v>
      </c>
      <c r="AT366" s="229" t="s">
        <v>141</v>
      </c>
      <c r="AU366" s="229" t="s">
        <v>82</v>
      </c>
      <c r="AY366" s="17" t="s">
        <v>139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80</v>
      </c>
      <c r="BK366" s="230">
        <f>ROUND(I366*H366,2)</f>
        <v>0</v>
      </c>
      <c r="BL366" s="17" t="s">
        <v>146</v>
      </c>
      <c r="BM366" s="229" t="s">
        <v>407</v>
      </c>
    </row>
    <row r="367" s="2" customFormat="1">
      <c r="A367" s="38"/>
      <c r="B367" s="39"/>
      <c r="C367" s="40"/>
      <c r="D367" s="231" t="s">
        <v>147</v>
      </c>
      <c r="E367" s="40"/>
      <c r="F367" s="232" t="s">
        <v>405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147</v>
      </c>
      <c r="AU367" s="17" t="s">
        <v>82</v>
      </c>
    </row>
    <row r="368" s="2" customFormat="1" ht="62.7" customHeight="1">
      <c r="A368" s="38"/>
      <c r="B368" s="39"/>
      <c r="C368" s="218" t="s">
        <v>289</v>
      </c>
      <c r="D368" s="218" t="s">
        <v>141</v>
      </c>
      <c r="E368" s="219" t="s">
        <v>408</v>
      </c>
      <c r="F368" s="220" t="s">
        <v>409</v>
      </c>
      <c r="G368" s="221" t="s">
        <v>406</v>
      </c>
      <c r="H368" s="222">
        <v>1</v>
      </c>
      <c r="I368" s="223"/>
      <c r="J368" s="224">
        <f>ROUND(I368*H368,2)</f>
        <v>0</v>
      </c>
      <c r="K368" s="220" t="s">
        <v>1</v>
      </c>
      <c r="L368" s="44"/>
      <c r="M368" s="225" t="s">
        <v>1</v>
      </c>
      <c r="N368" s="226" t="s">
        <v>38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146</v>
      </c>
      <c r="AT368" s="229" t="s">
        <v>141</v>
      </c>
      <c r="AU368" s="229" t="s">
        <v>82</v>
      </c>
      <c r="AY368" s="17" t="s">
        <v>139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80</v>
      </c>
      <c r="BK368" s="230">
        <f>ROUND(I368*H368,2)</f>
        <v>0</v>
      </c>
      <c r="BL368" s="17" t="s">
        <v>146</v>
      </c>
      <c r="BM368" s="229" t="s">
        <v>410</v>
      </c>
    </row>
    <row r="369" s="2" customFormat="1">
      <c r="A369" s="38"/>
      <c r="B369" s="39"/>
      <c r="C369" s="40"/>
      <c r="D369" s="231" t="s">
        <v>147</v>
      </c>
      <c r="E369" s="40"/>
      <c r="F369" s="232" t="s">
        <v>409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147</v>
      </c>
      <c r="AU369" s="17" t="s">
        <v>82</v>
      </c>
    </row>
    <row r="370" s="2" customFormat="1" ht="44.25" customHeight="1">
      <c r="A370" s="38"/>
      <c r="B370" s="39"/>
      <c r="C370" s="218" t="s">
        <v>411</v>
      </c>
      <c r="D370" s="218" t="s">
        <v>141</v>
      </c>
      <c r="E370" s="219" t="s">
        <v>412</v>
      </c>
      <c r="F370" s="220" t="s">
        <v>413</v>
      </c>
      <c r="G370" s="221" t="s">
        <v>406</v>
      </c>
      <c r="H370" s="222">
        <v>1</v>
      </c>
      <c r="I370" s="223"/>
      <c r="J370" s="224">
        <f>ROUND(I370*H370,2)</f>
        <v>0</v>
      </c>
      <c r="K370" s="220" t="s">
        <v>1</v>
      </c>
      <c r="L370" s="44"/>
      <c r="M370" s="225" t="s">
        <v>1</v>
      </c>
      <c r="N370" s="226" t="s">
        <v>38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146</v>
      </c>
      <c r="AT370" s="229" t="s">
        <v>141</v>
      </c>
      <c r="AU370" s="229" t="s">
        <v>82</v>
      </c>
      <c r="AY370" s="17" t="s">
        <v>139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80</v>
      </c>
      <c r="BK370" s="230">
        <f>ROUND(I370*H370,2)</f>
        <v>0</v>
      </c>
      <c r="BL370" s="17" t="s">
        <v>146</v>
      </c>
      <c r="BM370" s="229" t="s">
        <v>414</v>
      </c>
    </row>
    <row r="371" s="2" customFormat="1">
      <c r="A371" s="38"/>
      <c r="B371" s="39"/>
      <c r="C371" s="40"/>
      <c r="D371" s="231" t="s">
        <v>147</v>
      </c>
      <c r="E371" s="40"/>
      <c r="F371" s="232" t="s">
        <v>413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147</v>
      </c>
      <c r="AU371" s="17" t="s">
        <v>82</v>
      </c>
    </row>
    <row r="372" s="12" customFormat="1" ht="22.8" customHeight="1">
      <c r="A372" s="12"/>
      <c r="B372" s="202"/>
      <c r="C372" s="203"/>
      <c r="D372" s="204" t="s">
        <v>72</v>
      </c>
      <c r="E372" s="216" t="s">
        <v>395</v>
      </c>
      <c r="F372" s="216" t="s">
        <v>415</v>
      </c>
      <c r="G372" s="203"/>
      <c r="H372" s="203"/>
      <c r="I372" s="206"/>
      <c r="J372" s="217">
        <f>BK372</f>
        <v>0</v>
      </c>
      <c r="K372" s="203"/>
      <c r="L372" s="208"/>
      <c r="M372" s="209"/>
      <c r="N372" s="210"/>
      <c r="O372" s="210"/>
      <c r="P372" s="211">
        <f>SUM(P373:P377)</f>
        <v>0</v>
      </c>
      <c r="Q372" s="210"/>
      <c r="R372" s="211">
        <f>SUM(R373:R377)</f>
        <v>0</v>
      </c>
      <c r="S372" s="210"/>
      <c r="T372" s="212">
        <f>SUM(T373:T377)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3" t="s">
        <v>80</v>
      </c>
      <c r="AT372" s="214" t="s">
        <v>72</v>
      </c>
      <c r="AU372" s="214" t="s">
        <v>80</v>
      </c>
      <c r="AY372" s="213" t="s">
        <v>139</v>
      </c>
      <c r="BK372" s="215">
        <f>SUM(BK373:BK377)</f>
        <v>0</v>
      </c>
    </row>
    <row r="373" s="2" customFormat="1" ht="37.8" customHeight="1">
      <c r="A373" s="38"/>
      <c r="B373" s="39"/>
      <c r="C373" s="218" t="s">
        <v>293</v>
      </c>
      <c r="D373" s="218" t="s">
        <v>141</v>
      </c>
      <c r="E373" s="219" t="s">
        <v>416</v>
      </c>
      <c r="F373" s="220" t="s">
        <v>417</v>
      </c>
      <c r="G373" s="221" t="s">
        <v>144</v>
      </c>
      <c r="H373" s="222">
        <v>13.91</v>
      </c>
      <c r="I373" s="223"/>
      <c r="J373" s="224">
        <f>ROUND(I373*H373,2)</f>
        <v>0</v>
      </c>
      <c r="K373" s="220" t="s">
        <v>145</v>
      </c>
      <c r="L373" s="44"/>
      <c r="M373" s="225" t="s">
        <v>1</v>
      </c>
      <c r="N373" s="226" t="s">
        <v>38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146</v>
      </c>
      <c r="AT373" s="229" t="s">
        <v>141</v>
      </c>
      <c r="AU373" s="229" t="s">
        <v>82</v>
      </c>
      <c r="AY373" s="17" t="s">
        <v>139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80</v>
      </c>
      <c r="BK373" s="230">
        <f>ROUND(I373*H373,2)</f>
        <v>0</v>
      </c>
      <c r="BL373" s="17" t="s">
        <v>146</v>
      </c>
      <c r="BM373" s="229" t="s">
        <v>418</v>
      </c>
    </row>
    <row r="374" s="2" customFormat="1">
      <c r="A374" s="38"/>
      <c r="B374" s="39"/>
      <c r="C374" s="40"/>
      <c r="D374" s="231" t="s">
        <v>147</v>
      </c>
      <c r="E374" s="40"/>
      <c r="F374" s="232" t="s">
        <v>417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147</v>
      </c>
      <c r="AU374" s="17" t="s">
        <v>82</v>
      </c>
    </row>
    <row r="375" s="2" customFormat="1">
      <c r="A375" s="38"/>
      <c r="B375" s="39"/>
      <c r="C375" s="40"/>
      <c r="D375" s="236" t="s">
        <v>148</v>
      </c>
      <c r="E375" s="40"/>
      <c r="F375" s="237" t="s">
        <v>419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148</v>
      </c>
      <c r="AU375" s="17" t="s">
        <v>82</v>
      </c>
    </row>
    <row r="376" s="13" customFormat="1">
      <c r="A376" s="13"/>
      <c r="B376" s="238"/>
      <c r="C376" s="239"/>
      <c r="D376" s="231" t="s">
        <v>150</v>
      </c>
      <c r="E376" s="240" t="s">
        <v>1</v>
      </c>
      <c r="F376" s="241" t="s">
        <v>420</v>
      </c>
      <c r="G376" s="239"/>
      <c r="H376" s="242">
        <v>13.91</v>
      </c>
      <c r="I376" s="243"/>
      <c r="J376" s="239"/>
      <c r="K376" s="239"/>
      <c r="L376" s="244"/>
      <c r="M376" s="245"/>
      <c r="N376" s="246"/>
      <c r="O376" s="246"/>
      <c r="P376" s="246"/>
      <c r="Q376" s="246"/>
      <c r="R376" s="246"/>
      <c r="S376" s="246"/>
      <c r="T376" s="24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8" t="s">
        <v>150</v>
      </c>
      <c r="AU376" s="248" t="s">
        <v>82</v>
      </c>
      <c r="AV376" s="13" t="s">
        <v>82</v>
      </c>
      <c r="AW376" s="13" t="s">
        <v>30</v>
      </c>
      <c r="AX376" s="13" t="s">
        <v>73</v>
      </c>
      <c r="AY376" s="248" t="s">
        <v>139</v>
      </c>
    </row>
    <row r="377" s="14" customFormat="1">
      <c r="A377" s="14"/>
      <c r="B377" s="249"/>
      <c r="C377" s="250"/>
      <c r="D377" s="231" t="s">
        <v>150</v>
      </c>
      <c r="E377" s="251" t="s">
        <v>1</v>
      </c>
      <c r="F377" s="252" t="s">
        <v>152</v>
      </c>
      <c r="G377" s="250"/>
      <c r="H377" s="253">
        <v>13.91</v>
      </c>
      <c r="I377" s="254"/>
      <c r="J377" s="250"/>
      <c r="K377" s="250"/>
      <c r="L377" s="255"/>
      <c r="M377" s="256"/>
      <c r="N377" s="257"/>
      <c r="O377" s="257"/>
      <c r="P377" s="257"/>
      <c r="Q377" s="257"/>
      <c r="R377" s="257"/>
      <c r="S377" s="257"/>
      <c r="T377" s="258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9" t="s">
        <v>150</v>
      </c>
      <c r="AU377" s="259" t="s">
        <v>82</v>
      </c>
      <c r="AV377" s="14" t="s">
        <v>146</v>
      </c>
      <c r="AW377" s="14" t="s">
        <v>30</v>
      </c>
      <c r="AX377" s="14" t="s">
        <v>80</v>
      </c>
      <c r="AY377" s="259" t="s">
        <v>139</v>
      </c>
    </row>
    <row r="378" s="12" customFormat="1" ht="22.8" customHeight="1">
      <c r="A378" s="12"/>
      <c r="B378" s="202"/>
      <c r="C378" s="203"/>
      <c r="D378" s="204" t="s">
        <v>72</v>
      </c>
      <c r="E378" s="216" t="s">
        <v>400</v>
      </c>
      <c r="F378" s="216" t="s">
        <v>421</v>
      </c>
      <c r="G378" s="203"/>
      <c r="H378" s="203"/>
      <c r="I378" s="206"/>
      <c r="J378" s="217">
        <f>BK378</f>
        <v>0</v>
      </c>
      <c r="K378" s="203"/>
      <c r="L378" s="208"/>
      <c r="M378" s="209"/>
      <c r="N378" s="210"/>
      <c r="O378" s="210"/>
      <c r="P378" s="211">
        <f>SUM(P379:P451)</f>
        <v>0</v>
      </c>
      <c r="Q378" s="210"/>
      <c r="R378" s="211">
        <f>SUM(R379:R451)</f>
        <v>0</v>
      </c>
      <c r="S378" s="210"/>
      <c r="T378" s="212">
        <f>SUM(T379:T451)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3" t="s">
        <v>80</v>
      </c>
      <c r="AT378" s="214" t="s">
        <v>72</v>
      </c>
      <c r="AU378" s="214" t="s">
        <v>80</v>
      </c>
      <c r="AY378" s="213" t="s">
        <v>139</v>
      </c>
      <c r="BK378" s="215">
        <f>SUM(BK379:BK451)</f>
        <v>0</v>
      </c>
    </row>
    <row r="379" s="2" customFormat="1" ht="24.15" customHeight="1">
      <c r="A379" s="38"/>
      <c r="B379" s="39"/>
      <c r="C379" s="218" t="s">
        <v>422</v>
      </c>
      <c r="D379" s="218" t="s">
        <v>141</v>
      </c>
      <c r="E379" s="219" t="s">
        <v>423</v>
      </c>
      <c r="F379" s="220" t="s">
        <v>424</v>
      </c>
      <c r="G379" s="221" t="s">
        <v>155</v>
      </c>
      <c r="H379" s="222">
        <v>0.55500000000000005</v>
      </c>
      <c r="I379" s="223"/>
      <c r="J379" s="224">
        <f>ROUND(I379*H379,2)</f>
        <v>0</v>
      </c>
      <c r="K379" s="220" t="s">
        <v>145</v>
      </c>
      <c r="L379" s="44"/>
      <c r="M379" s="225" t="s">
        <v>1</v>
      </c>
      <c r="N379" s="226" t="s">
        <v>38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146</v>
      </c>
      <c r="AT379" s="229" t="s">
        <v>141</v>
      </c>
      <c r="AU379" s="229" t="s">
        <v>82</v>
      </c>
      <c r="AY379" s="17" t="s">
        <v>139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80</v>
      </c>
      <c r="BK379" s="230">
        <f>ROUND(I379*H379,2)</f>
        <v>0</v>
      </c>
      <c r="BL379" s="17" t="s">
        <v>146</v>
      </c>
      <c r="BM379" s="229" t="s">
        <v>425</v>
      </c>
    </row>
    <row r="380" s="2" customFormat="1">
      <c r="A380" s="38"/>
      <c r="B380" s="39"/>
      <c r="C380" s="40"/>
      <c r="D380" s="231" t="s">
        <v>147</v>
      </c>
      <c r="E380" s="40"/>
      <c r="F380" s="232" t="s">
        <v>424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147</v>
      </c>
      <c r="AU380" s="17" t="s">
        <v>82</v>
      </c>
    </row>
    <row r="381" s="2" customFormat="1">
      <c r="A381" s="38"/>
      <c r="B381" s="39"/>
      <c r="C381" s="40"/>
      <c r="D381" s="236" t="s">
        <v>148</v>
      </c>
      <c r="E381" s="40"/>
      <c r="F381" s="237" t="s">
        <v>426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148</v>
      </c>
      <c r="AU381" s="17" t="s">
        <v>82</v>
      </c>
    </row>
    <row r="382" s="13" customFormat="1">
      <c r="A382" s="13"/>
      <c r="B382" s="238"/>
      <c r="C382" s="239"/>
      <c r="D382" s="231" t="s">
        <v>150</v>
      </c>
      <c r="E382" s="240" t="s">
        <v>1</v>
      </c>
      <c r="F382" s="241" t="s">
        <v>427</v>
      </c>
      <c r="G382" s="239"/>
      <c r="H382" s="242">
        <v>0.55500000000000005</v>
      </c>
      <c r="I382" s="243"/>
      <c r="J382" s="239"/>
      <c r="K382" s="239"/>
      <c r="L382" s="244"/>
      <c r="M382" s="245"/>
      <c r="N382" s="246"/>
      <c r="O382" s="246"/>
      <c r="P382" s="246"/>
      <c r="Q382" s="246"/>
      <c r="R382" s="246"/>
      <c r="S382" s="246"/>
      <c r="T382" s="24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8" t="s">
        <v>150</v>
      </c>
      <c r="AU382" s="248" t="s">
        <v>82</v>
      </c>
      <c r="AV382" s="13" t="s">
        <v>82</v>
      </c>
      <c r="AW382" s="13" t="s">
        <v>30</v>
      </c>
      <c r="AX382" s="13" t="s">
        <v>73</v>
      </c>
      <c r="AY382" s="248" t="s">
        <v>139</v>
      </c>
    </row>
    <row r="383" s="14" customFormat="1">
      <c r="A383" s="14"/>
      <c r="B383" s="249"/>
      <c r="C383" s="250"/>
      <c r="D383" s="231" t="s">
        <v>150</v>
      </c>
      <c r="E383" s="251" t="s">
        <v>1</v>
      </c>
      <c r="F383" s="252" t="s">
        <v>152</v>
      </c>
      <c r="G383" s="250"/>
      <c r="H383" s="253">
        <v>0.55500000000000005</v>
      </c>
      <c r="I383" s="254"/>
      <c r="J383" s="250"/>
      <c r="K383" s="250"/>
      <c r="L383" s="255"/>
      <c r="M383" s="256"/>
      <c r="N383" s="257"/>
      <c r="O383" s="257"/>
      <c r="P383" s="257"/>
      <c r="Q383" s="257"/>
      <c r="R383" s="257"/>
      <c r="S383" s="257"/>
      <c r="T383" s="258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9" t="s">
        <v>150</v>
      </c>
      <c r="AU383" s="259" t="s">
        <v>82</v>
      </c>
      <c r="AV383" s="14" t="s">
        <v>146</v>
      </c>
      <c r="AW383" s="14" t="s">
        <v>30</v>
      </c>
      <c r="AX383" s="14" t="s">
        <v>80</v>
      </c>
      <c r="AY383" s="259" t="s">
        <v>139</v>
      </c>
    </row>
    <row r="384" s="2" customFormat="1" ht="24.15" customHeight="1">
      <c r="A384" s="38"/>
      <c r="B384" s="39"/>
      <c r="C384" s="218" t="s">
        <v>299</v>
      </c>
      <c r="D384" s="218" t="s">
        <v>141</v>
      </c>
      <c r="E384" s="219" t="s">
        <v>428</v>
      </c>
      <c r="F384" s="220" t="s">
        <v>429</v>
      </c>
      <c r="G384" s="221" t="s">
        <v>155</v>
      </c>
      <c r="H384" s="222">
        <v>1.3740000000000001</v>
      </c>
      <c r="I384" s="223"/>
      <c r="J384" s="224">
        <f>ROUND(I384*H384,2)</f>
        <v>0</v>
      </c>
      <c r="K384" s="220" t="s">
        <v>145</v>
      </c>
      <c r="L384" s="44"/>
      <c r="M384" s="225" t="s">
        <v>1</v>
      </c>
      <c r="N384" s="226" t="s">
        <v>38</v>
      </c>
      <c r="O384" s="91"/>
      <c r="P384" s="227">
        <f>O384*H384</f>
        <v>0</v>
      </c>
      <c r="Q384" s="227">
        <v>0</v>
      </c>
      <c r="R384" s="227">
        <f>Q384*H384</f>
        <v>0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146</v>
      </c>
      <c r="AT384" s="229" t="s">
        <v>141</v>
      </c>
      <c r="AU384" s="229" t="s">
        <v>82</v>
      </c>
      <c r="AY384" s="17" t="s">
        <v>139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80</v>
      </c>
      <c r="BK384" s="230">
        <f>ROUND(I384*H384,2)</f>
        <v>0</v>
      </c>
      <c r="BL384" s="17" t="s">
        <v>146</v>
      </c>
      <c r="BM384" s="229" t="s">
        <v>430</v>
      </c>
    </row>
    <row r="385" s="2" customFormat="1">
      <c r="A385" s="38"/>
      <c r="B385" s="39"/>
      <c r="C385" s="40"/>
      <c r="D385" s="231" t="s">
        <v>147</v>
      </c>
      <c r="E385" s="40"/>
      <c r="F385" s="232" t="s">
        <v>429</v>
      </c>
      <c r="G385" s="40"/>
      <c r="H385" s="40"/>
      <c r="I385" s="233"/>
      <c r="J385" s="40"/>
      <c r="K385" s="40"/>
      <c r="L385" s="44"/>
      <c r="M385" s="234"/>
      <c r="N385" s="235"/>
      <c r="O385" s="91"/>
      <c r="P385" s="91"/>
      <c r="Q385" s="91"/>
      <c r="R385" s="91"/>
      <c r="S385" s="91"/>
      <c r="T385" s="92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147</v>
      </c>
      <c r="AU385" s="17" t="s">
        <v>82</v>
      </c>
    </row>
    <row r="386" s="2" customFormat="1">
      <c r="A386" s="38"/>
      <c r="B386" s="39"/>
      <c r="C386" s="40"/>
      <c r="D386" s="236" t="s">
        <v>148</v>
      </c>
      <c r="E386" s="40"/>
      <c r="F386" s="237" t="s">
        <v>431</v>
      </c>
      <c r="G386" s="40"/>
      <c r="H386" s="40"/>
      <c r="I386" s="233"/>
      <c r="J386" s="40"/>
      <c r="K386" s="40"/>
      <c r="L386" s="44"/>
      <c r="M386" s="234"/>
      <c r="N386" s="235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148</v>
      </c>
      <c r="AU386" s="17" t="s">
        <v>82</v>
      </c>
    </row>
    <row r="387" s="13" customFormat="1">
      <c r="A387" s="13"/>
      <c r="B387" s="238"/>
      <c r="C387" s="239"/>
      <c r="D387" s="231" t="s">
        <v>150</v>
      </c>
      <c r="E387" s="240" t="s">
        <v>1</v>
      </c>
      <c r="F387" s="241" t="s">
        <v>432</v>
      </c>
      <c r="G387" s="239"/>
      <c r="H387" s="242">
        <v>1.3740000000000001</v>
      </c>
      <c r="I387" s="243"/>
      <c r="J387" s="239"/>
      <c r="K387" s="239"/>
      <c r="L387" s="244"/>
      <c r="M387" s="245"/>
      <c r="N387" s="246"/>
      <c r="O387" s="246"/>
      <c r="P387" s="246"/>
      <c r="Q387" s="246"/>
      <c r="R387" s="246"/>
      <c r="S387" s="246"/>
      <c r="T387" s="24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8" t="s">
        <v>150</v>
      </c>
      <c r="AU387" s="248" t="s">
        <v>82</v>
      </c>
      <c r="AV387" s="13" t="s">
        <v>82</v>
      </c>
      <c r="AW387" s="13" t="s">
        <v>30</v>
      </c>
      <c r="AX387" s="13" t="s">
        <v>73</v>
      </c>
      <c r="AY387" s="248" t="s">
        <v>139</v>
      </c>
    </row>
    <row r="388" s="14" customFormat="1">
      <c r="A388" s="14"/>
      <c r="B388" s="249"/>
      <c r="C388" s="250"/>
      <c r="D388" s="231" t="s">
        <v>150</v>
      </c>
      <c r="E388" s="251" t="s">
        <v>1</v>
      </c>
      <c r="F388" s="252" t="s">
        <v>152</v>
      </c>
      <c r="G388" s="250"/>
      <c r="H388" s="253">
        <v>1.3740000000000001</v>
      </c>
      <c r="I388" s="254"/>
      <c r="J388" s="250"/>
      <c r="K388" s="250"/>
      <c r="L388" s="255"/>
      <c r="M388" s="256"/>
      <c r="N388" s="257"/>
      <c r="O388" s="257"/>
      <c r="P388" s="257"/>
      <c r="Q388" s="257"/>
      <c r="R388" s="257"/>
      <c r="S388" s="257"/>
      <c r="T388" s="258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9" t="s">
        <v>150</v>
      </c>
      <c r="AU388" s="259" t="s">
        <v>82</v>
      </c>
      <c r="AV388" s="14" t="s">
        <v>146</v>
      </c>
      <c r="AW388" s="14" t="s">
        <v>30</v>
      </c>
      <c r="AX388" s="14" t="s">
        <v>80</v>
      </c>
      <c r="AY388" s="259" t="s">
        <v>139</v>
      </c>
    </row>
    <row r="389" s="2" customFormat="1" ht="44.25" customHeight="1">
      <c r="A389" s="38"/>
      <c r="B389" s="39"/>
      <c r="C389" s="218" t="s">
        <v>433</v>
      </c>
      <c r="D389" s="218" t="s">
        <v>141</v>
      </c>
      <c r="E389" s="219" t="s">
        <v>434</v>
      </c>
      <c r="F389" s="220" t="s">
        <v>435</v>
      </c>
      <c r="G389" s="221" t="s">
        <v>212</v>
      </c>
      <c r="H389" s="222">
        <v>7</v>
      </c>
      <c r="I389" s="223"/>
      <c r="J389" s="224">
        <f>ROUND(I389*H389,2)</f>
        <v>0</v>
      </c>
      <c r="K389" s="220" t="s">
        <v>145</v>
      </c>
      <c r="L389" s="44"/>
      <c r="M389" s="225" t="s">
        <v>1</v>
      </c>
      <c r="N389" s="226" t="s">
        <v>38</v>
      </c>
      <c r="O389" s="91"/>
      <c r="P389" s="227">
        <f>O389*H389</f>
        <v>0</v>
      </c>
      <c r="Q389" s="227">
        <v>0</v>
      </c>
      <c r="R389" s="227">
        <f>Q389*H389</f>
        <v>0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146</v>
      </c>
      <c r="AT389" s="229" t="s">
        <v>141</v>
      </c>
      <c r="AU389" s="229" t="s">
        <v>82</v>
      </c>
      <c r="AY389" s="17" t="s">
        <v>139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80</v>
      </c>
      <c r="BK389" s="230">
        <f>ROUND(I389*H389,2)</f>
        <v>0</v>
      </c>
      <c r="BL389" s="17" t="s">
        <v>146</v>
      </c>
      <c r="BM389" s="229" t="s">
        <v>436</v>
      </c>
    </row>
    <row r="390" s="2" customFormat="1">
      <c r="A390" s="38"/>
      <c r="B390" s="39"/>
      <c r="C390" s="40"/>
      <c r="D390" s="231" t="s">
        <v>147</v>
      </c>
      <c r="E390" s="40"/>
      <c r="F390" s="232" t="s">
        <v>435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147</v>
      </c>
      <c r="AU390" s="17" t="s">
        <v>82</v>
      </c>
    </row>
    <row r="391" s="2" customFormat="1">
      <c r="A391" s="38"/>
      <c r="B391" s="39"/>
      <c r="C391" s="40"/>
      <c r="D391" s="236" t="s">
        <v>148</v>
      </c>
      <c r="E391" s="40"/>
      <c r="F391" s="237" t="s">
        <v>437</v>
      </c>
      <c r="G391" s="40"/>
      <c r="H391" s="40"/>
      <c r="I391" s="233"/>
      <c r="J391" s="40"/>
      <c r="K391" s="40"/>
      <c r="L391" s="44"/>
      <c r="M391" s="234"/>
      <c r="N391" s="235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148</v>
      </c>
      <c r="AU391" s="17" t="s">
        <v>82</v>
      </c>
    </row>
    <row r="392" s="13" customFormat="1">
      <c r="A392" s="13"/>
      <c r="B392" s="238"/>
      <c r="C392" s="239"/>
      <c r="D392" s="231" t="s">
        <v>150</v>
      </c>
      <c r="E392" s="240" t="s">
        <v>1</v>
      </c>
      <c r="F392" s="241" t="s">
        <v>438</v>
      </c>
      <c r="G392" s="239"/>
      <c r="H392" s="242">
        <v>7</v>
      </c>
      <c r="I392" s="243"/>
      <c r="J392" s="239"/>
      <c r="K392" s="239"/>
      <c r="L392" s="244"/>
      <c r="M392" s="245"/>
      <c r="N392" s="246"/>
      <c r="O392" s="246"/>
      <c r="P392" s="246"/>
      <c r="Q392" s="246"/>
      <c r="R392" s="246"/>
      <c r="S392" s="246"/>
      <c r="T392" s="24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8" t="s">
        <v>150</v>
      </c>
      <c r="AU392" s="248" t="s">
        <v>82</v>
      </c>
      <c r="AV392" s="13" t="s">
        <v>82</v>
      </c>
      <c r="AW392" s="13" t="s">
        <v>30</v>
      </c>
      <c r="AX392" s="13" t="s">
        <v>73</v>
      </c>
      <c r="AY392" s="248" t="s">
        <v>139</v>
      </c>
    </row>
    <row r="393" s="14" customFormat="1">
      <c r="A393" s="14"/>
      <c r="B393" s="249"/>
      <c r="C393" s="250"/>
      <c r="D393" s="231" t="s">
        <v>150</v>
      </c>
      <c r="E393" s="251" t="s">
        <v>1</v>
      </c>
      <c r="F393" s="252" t="s">
        <v>152</v>
      </c>
      <c r="G393" s="250"/>
      <c r="H393" s="253">
        <v>7</v>
      </c>
      <c r="I393" s="254"/>
      <c r="J393" s="250"/>
      <c r="K393" s="250"/>
      <c r="L393" s="255"/>
      <c r="M393" s="256"/>
      <c r="N393" s="257"/>
      <c r="O393" s="257"/>
      <c r="P393" s="257"/>
      <c r="Q393" s="257"/>
      <c r="R393" s="257"/>
      <c r="S393" s="257"/>
      <c r="T393" s="258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9" t="s">
        <v>150</v>
      </c>
      <c r="AU393" s="259" t="s">
        <v>82</v>
      </c>
      <c r="AV393" s="14" t="s">
        <v>146</v>
      </c>
      <c r="AW393" s="14" t="s">
        <v>30</v>
      </c>
      <c r="AX393" s="14" t="s">
        <v>80</v>
      </c>
      <c r="AY393" s="259" t="s">
        <v>139</v>
      </c>
    </row>
    <row r="394" s="2" customFormat="1" ht="33" customHeight="1">
      <c r="A394" s="38"/>
      <c r="B394" s="39"/>
      <c r="C394" s="218" t="s">
        <v>303</v>
      </c>
      <c r="D394" s="218" t="s">
        <v>141</v>
      </c>
      <c r="E394" s="219" t="s">
        <v>439</v>
      </c>
      <c r="F394" s="220" t="s">
        <v>440</v>
      </c>
      <c r="G394" s="221" t="s">
        <v>212</v>
      </c>
      <c r="H394" s="222">
        <v>4</v>
      </c>
      <c r="I394" s="223"/>
      <c r="J394" s="224">
        <f>ROUND(I394*H394,2)</f>
        <v>0</v>
      </c>
      <c r="K394" s="220" t="s">
        <v>145</v>
      </c>
      <c r="L394" s="44"/>
      <c r="M394" s="225" t="s">
        <v>1</v>
      </c>
      <c r="N394" s="226" t="s">
        <v>38</v>
      </c>
      <c r="O394" s="91"/>
      <c r="P394" s="227">
        <f>O394*H394</f>
        <v>0</v>
      </c>
      <c r="Q394" s="227">
        <v>0</v>
      </c>
      <c r="R394" s="227">
        <f>Q394*H394</f>
        <v>0</v>
      </c>
      <c r="S394" s="227">
        <v>0</v>
      </c>
      <c r="T394" s="228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9" t="s">
        <v>146</v>
      </c>
      <c r="AT394" s="229" t="s">
        <v>141</v>
      </c>
      <c r="AU394" s="229" t="s">
        <v>82</v>
      </c>
      <c r="AY394" s="17" t="s">
        <v>139</v>
      </c>
      <c r="BE394" s="230">
        <f>IF(N394="základní",J394,0)</f>
        <v>0</v>
      </c>
      <c r="BF394" s="230">
        <f>IF(N394="snížená",J394,0)</f>
        <v>0</v>
      </c>
      <c r="BG394" s="230">
        <f>IF(N394="zákl. přenesená",J394,0)</f>
        <v>0</v>
      </c>
      <c r="BH394" s="230">
        <f>IF(N394="sníž. přenesená",J394,0)</f>
        <v>0</v>
      </c>
      <c r="BI394" s="230">
        <f>IF(N394="nulová",J394,0)</f>
        <v>0</v>
      </c>
      <c r="BJ394" s="17" t="s">
        <v>80</v>
      </c>
      <c r="BK394" s="230">
        <f>ROUND(I394*H394,2)</f>
        <v>0</v>
      </c>
      <c r="BL394" s="17" t="s">
        <v>146</v>
      </c>
      <c r="BM394" s="229" t="s">
        <v>441</v>
      </c>
    </row>
    <row r="395" s="2" customFormat="1">
      <c r="A395" s="38"/>
      <c r="B395" s="39"/>
      <c r="C395" s="40"/>
      <c r="D395" s="231" t="s">
        <v>147</v>
      </c>
      <c r="E395" s="40"/>
      <c r="F395" s="232" t="s">
        <v>440</v>
      </c>
      <c r="G395" s="40"/>
      <c r="H395" s="40"/>
      <c r="I395" s="233"/>
      <c r="J395" s="40"/>
      <c r="K395" s="40"/>
      <c r="L395" s="44"/>
      <c r="M395" s="234"/>
      <c r="N395" s="235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147</v>
      </c>
      <c r="AU395" s="17" t="s">
        <v>82</v>
      </c>
    </row>
    <row r="396" s="2" customFormat="1">
      <c r="A396" s="38"/>
      <c r="B396" s="39"/>
      <c r="C396" s="40"/>
      <c r="D396" s="236" t="s">
        <v>148</v>
      </c>
      <c r="E396" s="40"/>
      <c r="F396" s="237" t="s">
        <v>442</v>
      </c>
      <c r="G396" s="40"/>
      <c r="H396" s="40"/>
      <c r="I396" s="233"/>
      <c r="J396" s="40"/>
      <c r="K396" s="40"/>
      <c r="L396" s="44"/>
      <c r="M396" s="234"/>
      <c r="N396" s="23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148</v>
      </c>
      <c r="AU396" s="17" t="s">
        <v>82</v>
      </c>
    </row>
    <row r="397" s="13" customFormat="1">
      <c r="A397" s="13"/>
      <c r="B397" s="238"/>
      <c r="C397" s="239"/>
      <c r="D397" s="231" t="s">
        <v>150</v>
      </c>
      <c r="E397" s="240" t="s">
        <v>1</v>
      </c>
      <c r="F397" s="241" t="s">
        <v>443</v>
      </c>
      <c r="G397" s="239"/>
      <c r="H397" s="242">
        <v>4</v>
      </c>
      <c r="I397" s="243"/>
      <c r="J397" s="239"/>
      <c r="K397" s="239"/>
      <c r="L397" s="244"/>
      <c r="M397" s="245"/>
      <c r="N397" s="246"/>
      <c r="O397" s="246"/>
      <c r="P397" s="246"/>
      <c r="Q397" s="246"/>
      <c r="R397" s="246"/>
      <c r="S397" s="246"/>
      <c r="T397" s="24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8" t="s">
        <v>150</v>
      </c>
      <c r="AU397" s="248" t="s">
        <v>82</v>
      </c>
      <c r="AV397" s="13" t="s">
        <v>82</v>
      </c>
      <c r="AW397" s="13" t="s">
        <v>30</v>
      </c>
      <c r="AX397" s="13" t="s">
        <v>73</v>
      </c>
      <c r="AY397" s="248" t="s">
        <v>139</v>
      </c>
    </row>
    <row r="398" s="14" customFormat="1">
      <c r="A398" s="14"/>
      <c r="B398" s="249"/>
      <c r="C398" s="250"/>
      <c r="D398" s="231" t="s">
        <v>150</v>
      </c>
      <c r="E398" s="251" t="s">
        <v>1</v>
      </c>
      <c r="F398" s="252" t="s">
        <v>152</v>
      </c>
      <c r="G398" s="250"/>
      <c r="H398" s="253">
        <v>4</v>
      </c>
      <c r="I398" s="254"/>
      <c r="J398" s="250"/>
      <c r="K398" s="250"/>
      <c r="L398" s="255"/>
      <c r="M398" s="256"/>
      <c r="N398" s="257"/>
      <c r="O398" s="257"/>
      <c r="P398" s="257"/>
      <c r="Q398" s="257"/>
      <c r="R398" s="257"/>
      <c r="S398" s="257"/>
      <c r="T398" s="258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9" t="s">
        <v>150</v>
      </c>
      <c r="AU398" s="259" t="s">
        <v>82</v>
      </c>
      <c r="AV398" s="14" t="s">
        <v>146</v>
      </c>
      <c r="AW398" s="14" t="s">
        <v>30</v>
      </c>
      <c r="AX398" s="14" t="s">
        <v>80</v>
      </c>
      <c r="AY398" s="259" t="s">
        <v>139</v>
      </c>
    </row>
    <row r="399" s="2" customFormat="1" ht="49.05" customHeight="1">
      <c r="A399" s="38"/>
      <c r="B399" s="39"/>
      <c r="C399" s="218" t="s">
        <v>444</v>
      </c>
      <c r="D399" s="218" t="s">
        <v>141</v>
      </c>
      <c r="E399" s="219" t="s">
        <v>445</v>
      </c>
      <c r="F399" s="220" t="s">
        <v>446</v>
      </c>
      <c r="G399" s="221" t="s">
        <v>144</v>
      </c>
      <c r="H399" s="222">
        <v>0.20000000000000001</v>
      </c>
      <c r="I399" s="223"/>
      <c r="J399" s="224">
        <f>ROUND(I399*H399,2)</f>
        <v>0</v>
      </c>
      <c r="K399" s="220" t="s">
        <v>145</v>
      </c>
      <c r="L399" s="44"/>
      <c r="M399" s="225" t="s">
        <v>1</v>
      </c>
      <c r="N399" s="226" t="s">
        <v>38</v>
      </c>
      <c r="O399" s="91"/>
      <c r="P399" s="227">
        <f>O399*H399</f>
        <v>0</v>
      </c>
      <c r="Q399" s="227">
        <v>0</v>
      </c>
      <c r="R399" s="227">
        <f>Q399*H399</f>
        <v>0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146</v>
      </c>
      <c r="AT399" s="229" t="s">
        <v>141</v>
      </c>
      <c r="AU399" s="229" t="s">
        <v>82</v>
      </c>
      <c r="AY399" s="17" t="s">
        <v>139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80</v>
      </c>
      <c r="BK399" s="230">
        <f>ROUND(I399*H399,2)</f>
        <v>0</v>
      </c>
      <c r="BL399" s="17" t="s">
        <v>146</v>
      </c>
      <c r="BM399" s="229" t="s">
        <v>447</v>
      </c>
    </row>
    <row r="400" s="2" customFormat="1">
      <c r="A400" s="38"/>
      <c r="B400" s="39"/>
      <c r="C400" s="40"/>
      <c r="D400" s="231" t="s">
        <v>147</v>
      </c>
      <c r="E400" s="40"/>
      <c r="F400" s="232" t="s">
        <v>446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147</v>
      </c>
      <c r="AU400" s="17" t="s">
        <v>82</v>
      </c>
    </row>
    <row r="401" s="2" customFormat="1">
      <c r="A401" s="38"/>
      <c r="B401" s="39"/>
      <c r="C401" s="40"/>
      <c r="D401" s="236" t="s">
        <v>148</v>
      </c>
      <c r="E401" s="40"/>
      <c r="F401" s="237" t="s">
        <v>448</v>
      </c>
      <c r="G401" s="40"/>
      <c r="H401" s="40"/>
      <c r="I401" s="233"/>
      <c r="J401" s="40"/>
      <c r="K401" s="40"/>
      <c r="L401" s="44"/>
      <c r="M401" s="234"/>
      <c r="N401" s="235"/>
      <c r="O401" s="91"/>
      <c r="P401" s="91"/>
      <c r="Q401" s="91"/>
      <c r="R401" s="91"/>
      <c r="S401" s="91"/>
      <c r="T401" s="92"/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T401" s="17" t="s">
        <v>148</v>
      </c>
      <c r="AU401" s="17" t="s">
        <v>82</v>
      </c>
    </row>
    <row r="402" s="13" customFormat="1">
      <c r="A402" s="13"/>
      <c r="B402" s="238"/>
      <c r="C402" s="239"/>
      <c r="D402" s="231" t="s">
        <v>150</v>
      </c>
      <c r="E402" s="240" t="s">
        <v>1</v>
      </c>
      <c r="F402" s="241" t="s">
        <v>449</v>
      </c>
      <c r="G402" s="239"/>
      <c r="H402" s="242">
        <v>0.20000000000000001</v>
      </c>
      <c r="I402" s="243"/>
      <c r="J402" s="239"/>
      <c r="K402" s="239"/>
      <c r="L402" s="244"/>
      <c r="M402" s="245"/>
      <c r="N402" s="246"/>
      <c r="O402" s="246"/>
      <c r="P402" s="246"/>
      <c r="Q402" s="246"/>
      <c r="R402" s="246"/>
      <c r="S402" s="246"/>
      <c r="T402" s="247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8" t="s">
        <v>150</v>
      </c>
      <c r="AU402" s="248" t="s">
        <v>82</v>
      </c>
      <c r="AV402" s="13" t="s">
        <v>82</v>
      </c>
      <c r="AW402" s="13" t="s">
        <v>30</v>
      </c>
      <c r="AX402" s="13" t="s">
        <v>73</v>
      </c>
      <c r="AY402" s="248" t="s">
        <v>139</v>
      </c>
    </row>
    <row r="403" s="14" customFormat="1">
      <c r="A403" s="14"/>
      <c r="B403" s="249"/>
      <c r="C403" s="250"/>
      <c r="D403" s="231" t="s">
        <v>150</v>
      </c>
      <c r="E403" s="251" t="s">
        <v>1</v>
      </c>
      <c r="F403" s="252" t="s">
        <v>152</v>
      </c>
      <c r="G403" s="250"/>
      <c r="H403" s="253">
        <v>0.20000000000000001</v>
      </c>
      <c r="I403" s="254"/>
      <c r="J403" s="250"/>
      <c r="K403" s="250"/>
      <c r="L403" s="255"/>
      <c r="M403" s="256"/>
      <c r="N403" s="257"/>
      <c r="O403" s="257"/>
      <c r="P403" s="257"/>
      <c r="Q403" s="257"/>
      <c r="R403" s="257"/>
      <c r="S403" s="257"/>
      <c r="T403" s="258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9" t="s">
        <v>150</v>
      </c>
      <c r="AU403" s="259" t="s">
        <v>82</v>
      </c>
      <c r="AV403" s="14" t="s">
        <v>146</v>
      </c>
      <c r="AW403" s="14" t="s">
        <v>30</v>
      </c>
      <c r="AX403" s="14" t="s">
        <v>80</v>
      </c>
      <c r="AY403" s="259" t="s">
        <v>139</v>
      </c>
    </row>
    <row r="404" s="2" customFormat="1" ht="55.5" customHeight="1">
      <c r="A404" s="38"/>
      <c r="B404" s="39"/>
      <c r="C404" s="218" t="s">
        <v>309</v>
      </c>
      <c r="D404" s="218" t="s">
        <v>141</v>
      </c>
      <c r="E404" s="219" t="s">
        <v>450</v>
      </c>
      <c r="F404" s="220" t="s">
        <v>451</v>
      </c>
      <c r="G404" s="221" t="s">
        <v>212</v>
      </c>
      <c r="H404" s="222">
        <v>1</v>
      </c>
      <c r="I404" s="223"/>
      <c r="J404" s="224">
        <f>ROUND(I404*H404,2)</f>
        <v>0</v>
      </c>
      <c r="K404" s="220" t="s">
        <v>145</v>
      </c>
      <c r="L404" s="44"/>
      <c r="M404" s="225" t="s">
        <v>1</v>
      </c>
      <c r="N404" s="226" t="s">
        <v>38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146</v>
      </c>
      <c r="AT404" s="229" t="s">
        <v>141</v>
      </c>
      <c r="AU404" s="229" t="s">
        <v>82</v>
      </c>
      <c r="AY404" s="17" t="s">
        <v>139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80</v>
      </c>
      <c r="BK404" s="230">
        <f>ROUND(I404*H404,2)</f>
        <v>0</v>
      </c>
      <c r="BL404" s="17" t="s">
        <v>146</v>
      </c>
      <c r="BM404" s="229" t="s">
        <v>452</v>
      </c>
    </row>
    <row r="405" s="2" customFormat="1">
      <c r="A405" s="38"/>
      <c r="B405" s="39"/>
      <c r="C405" s="40"/>
      <c r="D405" s="231" t="s">
        <v>147</v>
      </c>
      <c r="E405" s="40"/>
      <c r="F405" s="232" t="s">
        <v>451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147</v>
      </c>
      <c r="AU405" s="17" t="s">
        <v>82</v>
      </c>
    </row>
    <row r="406" s="2" customFormat="1">
      <c r="A406" s="38"/>
      <c r="B406" s="39"/>
      <c r="C406" s="40"/>
      <c r="D406" s="236" t="s">
        <v>148</v>
      </c>
      <c r="E406" s="40"/>
      <c r="F406" s="237" t="s">
        <v>453</v>
      </c>
      <c r="G406" s="40"/>
      <c r="H406" s="40"/>
      <c r="I406" s="233"/>
      <c r="J406" s="40"/>
      <c r="K406" s="40"/>
      <c r="L406" s="44"/>
      <c r="M406" s="234"/>
      <c r="N406" s="235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148</v>
      </c>
      <c r="AU406" s="17" t="s">
        <v>82</v>
      </c>
    </row>
    <row r="407" s="13" customFormat="1">
      <c r="A407" s="13"/>
      <c r="B407" s="238"/>
      <c r="C407" s="239"/>
      <c r="D407" s="231" t="s">
        <v>150</v>
      </c>
      <c r="E407" s="240" t="s">
        <v>1</v>
      </c>
      <c r="F407" s="241" t="s">
        <v>454</v>
      </c>
      <c r="G407" s="239"/>
      <c r="H407" s="242">
        <v>1</v>
      </c>
      <c r="I407" s="243"/>
      <c r="J407" s="239"/>
      <c r="K407" s="239"/>
      <c r="L407" s="244"/>
      <c r="M407" s="245"/>
      <c r="N407" s="246"/>
      <c r="O407" s="246"/>
      <c r="P407" s="246"/>
      <c r="Q407" s="246"/>
      <c r="R407" s="246"/>
      <c r="S407" s="246"/>
      <c r="T407" s="24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8" t="s">
        <v>150</v>
      </c>
      <c r="AU407" s="248" t="s">
        <v>82</v>
      </c>
      <c r="AV407" s="13" t="s">
        <v>82</v>
      </c>
      <c r="AW407" s="13" t="s">
        <v>30</v>
      </c>
      <c r="AX407" s="13" t="s">
        <v>73</v>
      </c>
      <c r="AY407" s="248" t="s">
        <v>139</v>
      </c>
    </row>
    <row r="408" s="14" customFormat="1">
      <c r="A408" s="14"/>
      <c r="B408" s="249"/>
      <c r="C408" s="250"/>
      <c r="D408" s="231" t="s">
        <v>150</v>
      </c>
      <c r="E408" s="251" t="s">
        <v>1</v>
      </c>
      <c r="F408" s="252" t="s">
        <v>152</v>
      </c>
      <c r="G408" s="250"/>
      <c r="H408" s="253">
        <v>1</v>
      </c>
      <c r="I408" s="254"/>
      <c r="J408" s="250"/>
      <c r="K408" s="250"/>
      <c r="L408" s="255"/>
      <c r="M408" s="256"/>
      <c r="N408" s="257"/>
      <c r="O408" s="257"/>
      <c r="P408" s="257"/>
      <c r="Q408" s="257"/>
      <c r="R408" s="257"/>
      <c r="S408" s="257"/>
      <c r="T408" s="258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9" t="s">
        <v>150</v>
      </c>
      <c r="AU408" s="259" t="s">
        <v>82</v>
      </c>
      <c r="AV408" s="14" t="s">
        <v>146</v>
      </c>
      <c r="AW408" s="14" t="s">
        <v>30</v>
      </c>
      <c r="AX408" s="14" t="s">
        <v>80</v>
      </c>
      <c r="AY408" s="259" t="s">
        <v>139</v>
      </c>
    </row>
    <row r="409" s="2" customFormat="1" ht="33" customHeight="1">
      <c r="A409" s="38"/>
      <c r="B409" s="39"/>
      <c r="C409" s="218" t="s">
        <v>455</v>
      </c>
      <c r="D409" s="218" t="s">
        <v>141</v>
      </c>
      <c r="E409" s="219" t="s">
        <v>456</v>
      </c>
      <c r="F409" s="220" t="s">
        <v>457</v>
      </c>
      <c r="G409" s="221" t="s">
        <v>144</v>
      </c>
      <c r="H409" s="222">
        <v>0.84999999999999998</v>
      </c>
      <c r="I409" s="223"/>
      <c r="J409" s="224">
        <f>ROUND(I409*H409,2)</f>
        <v>0</v>
      </c>
      <c r="K409" s="220" t="s">
        <v>145</v>
      </c>
      <c r="L409" s="44"/>
      <c r="M409" s="225" t="s">
        <v>1</v>
      </c>
      <c r="N409" s="226" t="s">
        <v>38</v>
      </c>
      <c r="O409" s="91"/>
      <c r="P409" s="227">
        <f>O409*H409</f>
        <v>0</v>
      </c>
      <c r="Q409" s="227">
        <v>0</v>
      </c>
      <c r="R409" s="227">
        <f>Q409*H409</f>
        <v>0</v>
      </c>
      <c r="S409" s="227">
        <v>0</v>
      </c>
      <c r="T409" s="228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29" t="s">
        <v>146</v>
      </c>
      <c r="AT409" s="229" t="s">
        <v>141</v>
      </c>
      <c r="AU409" s="229" t="s">
        <v>82</v>
      </c>
      <c r="AY409" s="17" t="s">
        <v>139</v>
      </c>
      <c r="BE409" s="230">
        <f>IF(N409="základní",J409,0)</f>
        <v>0</v>
      </c>
      <c r="BF409" s="230">
        <f>IF(N409="snížená",J409,0)</f>
        <v>0</v>
      </c>
      <c r="BG409" s="230">
        <f>IF(N409="zákl. přenesená",J409,0)</f>
        <v>0</v>
      </c>
      <c r="BH409" s="230">
        <f>IF(N409="sníž. přenesená",J409,0)</f>
        <v>0</v>
      </c>
      <c r="BI409" s="230">
        <f>IF(N409="nulová",J409,0)</f>
        <v>0</v>
      </c>
      <c r="BJ409" s="17" t="s">
        <v>80</v>
      </c>
      <c r="BK409" s="230">
        <f>ROUND(I409*H409,2)</f>
        <v>0</v>
      </c>
      <c r="BL409" s="17" t="s">
        <v>146</v>
      </c>
      <c r="BM409" s="229" t="s">
        <v>458</v>
      </c>
    </row>
    <row r="410" s="2" customFormat="1">
      <c r="A410" s="38"/>
      <c r="B410" s="39"/>
      <c r="C410" s="40"/>
      <c r="D410" s="231" t="s">
        <v>147</v>
      </c>
      <c r="E410" s="40"/>
      <c r="F410" s="232" t="s">
        <v>457</v>
      </c>
      <c r="G410" s="40"/>
      <c r="H410" s="40"/>
      <c r="I410" s="233"/>
      <c r="J410" s="40"/>
      <c r="K410" s="40"/>
      <c r="L410" s="44"/>
      <c r="M410" s="234"/>
      <c r="N410" s="235"/>
      <c r="O410" s="91"/>
      <c r="P410" s="91"/>
      <c r="Q410" s="91"/>
      <c r="R410" s="91"/>
      <c r="S410" s="91"/>
      <c r="T410" s="92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147</v>
      </c>
      <c r="AU410" s="17" t="s">
        <v>82</v>
      </c>
    </row>
    <row r="411" s="2" customFormat="1">
      <c r="A411" s="38"/>
      <c r="B411" s="39"/>
      <c r="C411" s="40"/>
      <c r="D411" s="236" t="s">
        <v>148</v>
      </c>
      <c r="E411" s="40"/>
      <c r="F411" s="237" t="s">
        <v>459</v>
      </c>
      <c r="G411" s="40"/>
      <c r="H411" s="40"/>
      <c r="I411" s="233"/>
      <c r="J411" s="40"/>
      <c r="K411" s="40"/>
      <c r="L411" s="44"/>
      <c r="M411" s="234"/>
      <c r="N411" s="23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148</v>
      </c>
      <c r="AU411" s="17" t="s">
        <v>82</v>
      </c>
    </row>
    <row r="412" s="13" customFormat="1">
      <c r="A412" s="13"/>
      <c r="B412" s="238"/>
      <c r="C412" s="239"/>
      <c r="D412" s="231" t="s">
        <v>150</v>
      </c>
      <c r="E412" s="240" t="s">
        <v>1</v>
      </c>
      <c r="F412" s="241" t="s">
        <v>251</v>
      </c>
      <c r="G412" s="239"/>
      <c r="H412" s="242">
        <v>0.84999999999999998</v>
      </c>
      <c r="I412" s="243"/>
      <c r="J412" s="239"/>
      <c r="K412" s="239"/>
      <c r="L412" s="244"/>
      <c r="M412" s="245"/>
      <c r="N412" s="246"/>
      <c r="O412" s="246"/>
      <c r="P412" s="246"/>
      <c r="Q412" s="246"/>
      <c r="R412" s="246"/>
      <c r="S412" s="246"/>
      <c r="T412" s="24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8" t="s">
        <v>150</v>
      </c>
      <c r="AU412" s="248" t="s">
        <v>82</v>
      </c>
      <c r="AV412" s="13" t="s">
        <v>82</v>
      </c>
      <c r="AW412" s="13" t="s">
        <v>30</v>
      </c>
      <c r="AX412" s="13" t="s">
        <v>73</v>
      </c>
      <c r="AY412" s="248" t="s">
        <v>139</v>
      </c>
    </row>
    <row r="413" s="14" customFormat="1">
      <c r="A413" s="14"/>
      <c r="B413" s="249"/>
      <c r="C413" s="250"/>
      <c r="D413" s="231" t="s">
        <v>150</v>
      </c>
      <c r="E413" s="251" t="s">
        <v>1</v>
      </c>
      <c r="F413" s="252" t="s">
        <v>152</v>
      </c>
      <c r="G413" s="250"/>
      <c r="H413" s="253">
        <v>0.84999999999999998</v>
      </c>
      <c r="I413" s="254"/>
      <c r="J413" s="250"/>
      <c r="K413" s="250"/>
      <c r="L413" s="255"/>
      <c r="M413" s="256"/>
      <c r="N413" s="257"/>
      <c r="O413" s="257"/>
      <c r="P413" s="257"/>
      <c r="Q413" s="257"/>
      <c r="R413" s="257"/>
      <c r="S413" s="257"/>
      <c r="T413" s="258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9" t="s">
        <v>150</v>
      </c>
      <c r="AU413" s="259" t="s">
        <v>82</v>
      </c>
      <c r="AV413" s="14" t="s">
        <v>146</v>
      </c>
      <c r="AW413" s="14" t="s">
        <v>30</v>
      </c>
      <c r="AX413" s="14" t="s">
        <v>80</v>
      </c>
      <c r="AY413" s="259" t="s">
        <v>139</v>
      </c>
    </row>
    <row r="414" s="2" customFormat="1" ht="37.8" customHeight="1">
      <c r="A414" s="38"/>
      <c r="B414" s="39"/>
      <c r="C414" s="218" t="s">
        <v>314</v>
      </c>
      <c r="D414" s="218" t="s">
        <v>141</v>
      </c>
      <c r="E414" s="219" t="s">
        <v>460</v>
      </c>
      <c r="F414" s="220" t="s">
        <v>461</v>
      </c>
      <c r="G414" s="221" t="s">
        <v>144</v>
      </c>
      <c r="H414" s="222">
        <v>72.25</v>
      </c>
      <c r="I414" s="223"/>
      <c r="J414" s="224">
        <f>ROUND(I414*H414,2)</f>
        <v>0</v>
      </c>
      <c r="K414" s="220" t="s">
        <v>145</v>
      </c>
      <c r="L414" s="44"/>
      <c r="M414" s="225" t="s">
        <v>1</v>
      </c>
      <c r="N414" s="226" t="s">
        <v>38</v>
      </c>
      <c r="O414" s="91"/>
      <c r="P414" s="227">
        <f>O414*H414</f>
        <v>0</v>
      </c>
      <c r="Q414" s="227">
        <v>0</v>
      </c>
      <c r="R414" s="227">
        <f>Q414*H414</f>
        <v>0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146</v>
      </c>
      <c r="AT414" s="229" t="s">
        <v>141</v>
      </c>
      <c r="AU414" s="229" t="s">
        <v>82</v>
      </c>
      <c r="AY414" s="17" t="s">
        <v>139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80</v>
      </c>
      <c r="BK414" s="230">
        <f>ROUND(I414*H414,2)</f>
        <v>0</v>
      </c>
      <c r="BL414" s="17" t="s">
        <v>146</v>
      </c>
      <c r="BM414" s="229" t="s">
        <v>462</v>
      </c>
    </row>
    <row r="415" s="2" customFormat="1">
      <c r="A415" s="38"/>
      <c r="B415" s="39"/>
      <c r="C415" s="40"/>
      <c r="D415" s="231" t="s">
        <v>147</v>
      </c>
      <c r="E415" s="40"/>
      <c r="F415" s="232" t="s">
        <v>461</v>
      </c>
      <c r="G415" s="40"/>
      <c r="H415" s="40"/>
      <c r="I415" s="233"/>
      <c r="J415" s="40"/>
      <c r="K415" s="40"/>
      <c r="L415" s="44"/>
      <c r="M415" s="234"/>
      <c r="N415" s="235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147</v>
      </c>
      <c r="AU415" s="17" t="s">
        <v>82</v>
      </c>
    </row>
    <row r="416" s="2" customFormat="1">
      <c r="A416" s="38"/>
      <c r="B416" s="39"/>
      <c r="C416" s="40"/>
      <c r="D416" s="236" t="s">
        <v>148</v>
      </c>
      <c r="E416" s="40"/>
      <c r="F416" s="237" t="s">
        <v>463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148</v>
      </c>
      <c r="AU416" s="17" t="s">
        <v>82</v>
      </c>
    </row>
    <row r="417" s="13" customFormat="1">
      <c r="A417" s="13"/>
      <c r="B417" s="238"/>
      <c r="C417" s="239"/>
      <c r="D417" s="231" t="s">
        <v>150</v>
      </c>
      <c r="E417" s="240" t="s">
        <v>1</v>
      </c>
      <c r="F417" s="241" t="s">
        <v>266</v>
      </c>
      <c r="G417" s="239"/>
      <c r="H417" s="242">
        <v>44.329999999999998</v>
      </c>
      <c r="I417" s="243"/>
      <c r="J417" s="239"/>
      <c r="K417" s="239"/>
      <c r="L417" s="244"/>
      <c r="M417" s="245"/>
      <c r="N417" s="246"/>
      <c r="O417" s="246"/>
      <c r="P417" s="246"/>
      <c r="Q417" s="246"/>
      <c r="R417" s="246"/>
      <c r="S417" s="246"/>
      <c r="T417" s="24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8" t="s">
        <v>150</v>
      </c>
      <c r="AU417" s="248" t="s">
        <v>82</v>
      </c>
      <c r="AV417" s="13" t="s">
        <v>82</v>
      </c>
      <c r="AW417" s="13" t="s">
        <v>30</v>
      </c>
      <c r="AX417" s="13" t="s">
        <v>73</v>
      </c>
      <c r="AY417" s="248" t="s">
        <v>139</v>
      </c>
    </row>
    <row r="418" s="13" customFormat="1">
      <c r="A418" s="13"/>
      <c r="B418" s="238"/>
      <c r="C418" s="239"/>
      <c r="D418" s="231" t="s">
        <v>150</v>
      </c>
      <c r="E418" s="240" t="s">
        <v>1</v>
      </c>
      <c r="F418" s="241" t="s">
        <v>267</v>
      </c>
      <c r="G418" s="239"/>
      <c r="H418" s="242">
        <v>20.068999999999999</v>
      </c>
      <c r="I418" s="243"/>
      <c r="J418" s="239"/>
      <c r="K418" s="239"/>
      <c r="L418" s="244"/>
      <c r="M418" s="245"/>
      <c r="N418" s="246"/>
      <c r="O418" s="246"/>
      <c r="P418" s="246"/>
      <c r="Q418" s="246"/>
      <c r="R418" s="246"/>
      <c r="S418" s="246"/>
      <c r="T418" s="24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8" t="s">
        <v>150</v>
      </c>
      <c r="AU418" s="248" t="s">
        <v>82</v>
      </c>
      <c r="AV418" s="13" t="s">
        <v>82</v>
      </c>
      <c r="AW418" s="13" t="s">
        <v>30</v>
      </c>
      <c r="AX418" s="13" t="s">
        <v>73</v>
      </c>
      <c r="AY418" s="248" t="s">
        <v>139</v>
      </c>
    </row>
    <row r="419" s="13" customFormat="1">
      <c r="A419" s="13"/>
      <c r="B419" s="238"/>
      <c r="C419" s="239"/>
      <c r="D419" s="231" t="s">
        <v>150</v>
      </c>
      <c r="E419" s="240" t="s">
        <v>1</v>
      </c>
      <c r="F419" s="241" t="s">
        <v>268</v>
      </c>
      <c r="G419" s="239"/>
      <c r="H419" s="242">
        <v>7.851</v>
      </c>
      <c r="I419" s="243"/>
      <c r="J419" s="239"/>
      <c r="K419" s="239"/>
      <c r="L419" s="244"/>
      <c r="M419" s="245"/>
      <c r="N419" s="246"/>
      <c r="O419" s="246"/>
      <c r="P419" s="246"/>
      <c r="Q419" s="246"/>
      <c r="R419" s="246"/>
      <c r="S419" s="246"/>
      <c r="T419" s="247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8" t="s">
        <v>150</v>
      </c>
      <c r="AU419" s="248" t="s">
        <v>82</v>
      </c>
      <c r="AV419" s="13" t="s">
        <v>82</v>
      </c>
      <c r="AW419" s="13" t="s">
        <v>30</v>
      </c>
      <c r="AX419" s="13" t="s">
        <v>73</v>
      </c>
      <c r="AY419" s="248" t="s">
        <v>139</v>
      </c>
    </row>
    <row r="420" s="14" customFormat="1">
      <c r="A420" s="14"/>
      <c r="B420" s="249"/>
      <c r="C420" s="250"/>
      <c r="D420" s="231" t="s">
        <v>150</v>
      </c>
      <c r="E420" s="251" t="s">
        <v>1</v>
      </c>
      <c r="F420" s="252" t="s">
        <v>152</v>
      </c>
      <c r="G420" s="250"/>
      <c r="H420" s="253">
        <v>72.25</v>
      </c>
      <c r="I420" s="254"/>
      <c r="J420" s="250"/>
      <c r="K420" s="250"/>
      <c r="L420" s="255"/>
      <c r="M420" s="256"/>
      <c r="N420" s="257"/>
      <c r="O420" s="257"/>
      <c r="P420" s="257"/>
      <c r="Q420" s="257"/>
      <c r="R420" s="257"/>
      <c r="S420" s="257"/>
      <c r="T420" s="258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9" t="s">
        <v>150</v>
      </c>
      <c r="AU420" s="259" t="s">
        <v>82</v>
      </c>
      <c r="AV420" s="14" t="s">
        <v>146</v>
      </c>
      <c r="AW420" s="14" t="s">
        <v>30</v>
      </c>
      <c r="AX420" s="14" t="s">
        <v>80</v>
      </c>
      <c r="AY420" s="259" t="s">
        <v>139</v>
      </c>
    </row>
    <row r="421" s="2" customFormat="1" ht="37.8" customHeight="1">
      <c r="A421" s="38"/>
      <c r="B421" s="39"/>
      <c r="C421" s="218" t="s">
        <v>464</v>
      </c>
      <c r="D421" s="218" t="s">
        <v>141</v>
      </c>
      <c r="E421" s="219" t="s">
        <v>465</v>
      </c>
      <c r="F421" s="220" t="s">
        <v>466</v>
      </c>
      <c r="G421" s="221" t="s">
        <v>144</v>
      </c>
      <c r="H421" s="222">
        <v>0.40200000000000002</v>
      </c>
      <c r="I421" s="223"/>
      <c r="J421" s="224">
        <f>ROUND(I421*H421,2)</f>
        <v>0</v>
      </c>
      <c r="K421" s="220" t="s">
        <v>145</v>
      </c>
      <c r="L421" s="44"/>
      <c r="M421" s="225" t="s">
        <v>1</v>
      </c>
      <c r="N421" s="226" t="s">
        <v>38</v>
      </c>
      <c r="O421" s="91"/>
      <c r="P421" s="227">
        <f>O421*H421</f>
        <v>0</v>
      </c>
      <c r="Q421" s="227">
        <v>0</v>
      </c>
      <c r="R421" s="227">
        <f>Q421*H421</f>
        <v>0</v>
      </c>
      <c r="S421" s="227">
        <v>0</v>
      </c>
      <c r="T421" s="228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29" t="s">
        <v>146</v>
      </c>
      <c r="AT421" s="229" t="s">
        <v>141</v>
      </c>
      <c r="AU421" s="229" t="s">
        <v>82</v>
      </c>
      <c r="AY421" s="17" t="s">
        <v>139</v>
      </c>
      <c r="BE421" s="230">
        <f>IF(N421="základní",J421,0)</f>
        <v>0</v>
      </c>
      <c r="BF421" s="230">
        <f>IF(N421="snížená",J421,0)</f>
        <v>0</v>
      </c>
      <c r="BG421" s="230">
        <f>IF(N421="zákl. přenesená",J421,0)</f>
        <v>0</v>
      </c>
      <c r="BH421" s="230">
        <f>IF(N421="sníž. přenesená",J421,0)</f>
        <v>0</v>
      </c>
      <c r="BI421" s="230">
        <f>IF(N421="nulová",J421,0)</f>
        <v>0</v>
      </c>
      <c r="BJ421" s="17" t="s">
        <v>80</v>
      </c>
      <c r="BK421" s="230">
        <f>ROUND(I421*H421,2)</f>
        <v>0</v>
      </c>
      <c r="BL421" s="17" t="s">
        <v>146</v>
      </c>
      <c r="BM421" s="229" t="s">
        <v>467</v>
      </c>
    </row>
    <row r="422" s="2" customFormat="1">
      <c r="A422" s="38"/>
      <c r="B422" s="39"/>
      <c r="C422" s="40"/>
      <c r="D422" s="231" t="s">
        <v>147</v>
      </c>
      <c r="E422" s="40"/>
      <c r="F422" s="232" t="s">
        <v>466</v>
      </c>
      <c r="G422" s="40"/>
      <c r="H422" s="40"/>
      <c r="I422" s="233"/>
      <c r="J422" s="40"/>
      <c r="K422" s="40"/>
      <c r="L422" s="44"/>
      <c r="M422" s="234"/>
      <c r="N422" s="235"/>
      <c r="O422" s="91"/>
      <c r="P422" s="91"/>
      <c r="Q422" s="91"/>
      <c r="R422" s="91"/>
      <c r="S422" s="91"/>
      <c r="T422" s="92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147</v>
      </c>
      <c r="AU422" s="17" t="s">
        <v>82</v>
      </c>
    </row>
    <row r="423" s="2" customFormat="1">
      <c r="A423" s="38"/>
      <c r="B423" s="39"/>
      <c r="C423" s="40"/>
      <c r="D423" s="236" t="s">
        <v>148</v>
      </c>
      <c r="E423" s="40"/>
      <c r="F423" s="237" t="s">
        <v>468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148</v>
      </c>
      <c r="AU423" s="17" t="s">
        <v>82</v>
      </c>
    </row>
    <row r="424" s="13" customFormat="1">
      <c r="A424" s="13"/>
      <c r="B424" s="238"/>
      <c r="C424" s="239"/>
      <c r="D424" s="231" t="s">
        <v>150</v>
      </c>
      <c r="E424" s="240" t="s">
        <v>1</v>
      </c>
      <c r="F424" s="241" t="s">
        <v>469</v>
      </c>
      <c r="G424" s="239"/>
      <c r="H424" s="242">
        <v>0.40200000000000002</v>
      </c>
      <c r="I424" s="243"/>
      <c r="J424" s="239"/>
      <c r="K424" s="239"/>
      <c r="L424" s="244"/>
      <c r="M424" s="245"/>
      <c r="N424" s="246"/>
      <c r="O424" s="246"/>
      <c r="P424" s="246"/>
      <c r="Q424" s="246"/>
      <c r="R424" s="246"/>
      <c r="S424" s="246"/>
      <c r="T424" s="247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8" t="s">
        <v>150</v>
      </c>
      <c r="AU424" s="248" t="s">
        <v>82</v>
      </c>
      <c r="AV424" s="13" t="s">
        <v>82</v>
      </c>
      <c r="AW424" s="13" t="s">
        <v>30</v>
      </c>
      <c r="AX424" s="13" t="s">
        <v>73</v>
      </c>
      <c r="AY424" s="248" t="s">
        <v>139</v>
      </c>
    </row>
    <row r="425" s="14" customFormat="1">
      <c r="A425" s="14"/>
      <c r="B425" s="249"/>
      <c r="C425" s="250"/>
      <c r="D425" s="231" t="s">
        <v>150</v>
      </c>
      <c r="E425" s="251" t="s">
        <v>1</v>
      </c>
      <c r="F425" s="252" t="s">
        <v>152</v>
      </c>
      <c r="G425" s="250"/>
      <c r="H425" s="253">
        <v>0.40200000000000002</v>
      </c>
      <c r="I425" s="254"/>
      <c r="J425" s="250"/>
      <c r="K425" s="250"/>
      <c r="L425" s="255"/>
      <c r="M425" s="256"/>
      <c r="N425" s="257"/>
      <c r="O425" s="257"/>
      <c r="P425" s="257"/>
      <c r="Q425" s="257"/>
      <c r="R425" s="257"/>
      <c r="S425" s="257"/>
      <c r="T425" s="258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9" t="s">
        <v>150</v>
      </c>
      <c r="AU425" s="259" t="s">
        <v>82</v>
      </c>
      <c r="AV425" s="14" t="s">
        <v>146</v>
      </c>
      <c r="AW425" s="14" t="s">
        <v>30</v>
      </c>
      <c r="AX425" s="14" t="s">
        <v>80</v>
      </c>
      <c r="AY425" s="259" t="s">
        <v>139</v>
      </c>
    </row>
    <row r="426" s="2" customFormat="1" ht="37.8" customHeight="1">
      <c r="A426" s="38"/>
      <c r="B426" s="39"/>
      <c r="C426" s="218" t="s">
        <v>320</v>
      </c>
      <c r="D426" s="218" t="s">
        <v>141</v>
      </c>
      <c r="E426" s="219" t="s">
        <v>470</v>
      </c>
      <c r="F426" s="220" t="s">
        <v>471</v>
      </c>
      <c r="G426" s="221" t="s">
        <v>144</v>
      </c>
      <c r="H426" s="222">
        <v>1.6080000000000001</v>
      </c>
      <c r="I426" s="223"/>
      <c r="J426" s="224">
        <f>ROUND(I426*H426,2)</f>
        <v>0</v>
      </c>
      <c r="K426" s="220" t="s">
        <v>145</v>
      </c>
      <c r="L426" s="44"/>
      <c r="M426" s="225" t="s">
        <v>1</v>
      </c>
      <c r="N426" s="226" t="s">
        <v>38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146</v>
      </c>
      <c r="AT426" s="229" t="s">
        <v>141</v>
      </c>
      <c r="AU426" s="229" t="s">
        <v>82</v>
      </c>
      <c r="AY426" s="17" t="s">
        <v>139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80</v>
      </c>
      <c r="BK426" s="230">
        <f>ROUND(I426*H426,2)</f>
        <v>0</v>
      </c>
      <c r="BL426" s="17" t="s">
        <v>146</v>
      </c>
      <c r="BM426" s="229" t="s">
        <v>472</v>
      </c>
    </row>
    <row r="427" s="2" customFormat="1">
      <c r="A427" s="38"/>
      <c r="B427" s="39"/>
      <c r="C427" s="40"/>
      <c r="D427" s="231" t="s">
        <v>147</v>
      </c>
      <c r="E427" s="40"/>
      <c r="F427" s="232" t="s">
        <v>471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147</v>
      </c>
      <c r="AU427" s="17" t="s">
        <v>82</v>
      </c>
    </row>
    <row r="428" s="2" customFormat="1">
      <c r="A428" s="38"/>
      <c r="B428" s="39"/>
      <c r="C428" s="40"/>
      <c r="D428" s="236" t="s">
        <v>148</v>
      </c>
      <c r="E428" s="40"/>
      <c r="F428" s="237" t="s">
        <v>473</v>
      </c>
      <c r="G428" s="40"/>
      <c r="H428" s="40"/>
      <c r="I428" s="233"/>
      <c r="J428" s="40"/>
      <c r="K428" s="40"/>
      <c r="L428" s="44"/>
      <c r="M428" s="234"/>
      <c r="N428" s="235"/>
      <c r="O428" s="91"/>
      <c r="P428" s="91"/>
      <c r="Q428" s="91"/>
      <c r="R428" s="91"/>
      <c r="S428" s="91"/>
      <c r="T428" s="92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148</v>
      </c>
      <c r="AU428" s="17" t="s">
        <v>82</v>
      </c>
    </row>
    <row r="429" s="13" customFormat="1">
      <c r="A429" s="13"/>
      <c r="B429" s="238"/>
      <c r="C429" s="239"/>
      <c r="D429" s="231" t="s">
        <v>150</v>
      </c>
      <c r="E429" s="240" t="s">
        <v>1</v>
      </c>
      <c r="F429" s="241" t="s">
        <v>474</v>
      </c>
      <c r="G429" s="239"/>
      <c r="H429" s="242">
        <v>1.6080000000000001</v>
      </c>
      <c r="I429" s="243"/>
      <c r="J429" s="239"/>
      <c r="K429" s="239"/>
      <c r="L429" s="244"/>
      <c r="M429" s="245"/>
      <c r="N429" s="246"/>
      <c r="O429" s="246"/>
      <c r="P429" s="246"/>
      <c r="Q429" s="246"/>
      <c r="R429" s="246"/>
      <c r="S429" s="246"/>
      <c r="T429" s="247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8" t="s">
        <v>150</v>
      </c>
      <c r="AU429" s="248" t="s">
        <v>82</v>
      </c>
      <c r="AV429" s="13" t="s">
        <v>82</v>
      </c>
      <c r="AW429" s="13" t="s">
        <v>30</v>
      </c>
      <c r="AX429" s="13" t="s">
        <v>73</v>
      </c>
      <c r="AY429" s="248" t="s">
        <v>139</v>
      </c>
    </row>
    <row r="430" s="14" customFormat="1">
      <c r="A430" s="14"/>
      <c r="B430" s="249"/>
      <c r="C430" s="250"/>
      <c r="D430" s="231" t="s">
        <v>150</v>
      </c>
      <c r="E430" s="251" t="s">
        <v>1</v>
      </c>
      <c r="F430" s="252" t="s">
        <v>152</v>
      </c>
      <c r="G430" s="250"/>
      <c r="H430" s="253">
        <v>1.6080000000000001</v>
      </c>
      <c r="I430" s="254"/>
      <c r="J430" s="250"/>
      <c r="K430" s="250"/>
      <c r="L430" s="255"/>
      <c r="M430" s="256"/>
      <c r="N430" s="257"/>
      <c r="O430" s="257"/>
      <c r="P430" s="257"/>
      <c r="Q430" s="257"/>
      <c r="R430" s="257"/>
      <c r="S430" s="257"/>
      <c r="T430" s="258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9" t="s">
        <v>150</v>
      </c>
      <c r="AU430" s="259" t="s">
        <v>82</v>
      </c>
      <c r="AV430" s="14" t="s">
        <v>146</v>
      </c>
      <c r="AW430" s="14" t="s">
        <v>30</v>
      </c>
      <c r="AX430" s="14" t="s">
        <v>80</v>
      </c>
      <c r="AY430" s="259" t="s">
        <v>139</v>
      </c>
    </row>
    <row r="431" s="2" customFormat="1" ht="37.8" customHeight="1">
      <c r="A431" s="38"/>
      <c r="B431" s="39"/>
      <c r="C431" s="218" t="s">
        <v>475</v>
      </c>
      <c r="D431" s="218" t="s">
        <v>141</v>
      </c>
      <c r="E431" s="219" t="s">
        <v>476</v>
      </c>
      <c r="F431" s="220" t="s">
        <v>477</v>
      </c>
      <c r="G431" s="221" t="s">
        <v>313</v>
      </c>
      <c r="H431" s="222">
        <v>6.3170000000000002</v>
      </c>
      <c r="I431" s="223"/>
      <c r="J431" s="224">
        <f>ROUND(I431*H431,2)</f>
        <v>0</v>
      </c>
      <c r="K431" s="220" t="s">
        <v>145</v>
      </c>
      <c r="L431" s="44"/>
      <c r="M431" s="225" t="s">
        <v>1</v>
      </c>
      <c r="N431" s="226" t="s">
        <v>38</v>
      </c>
      <c r="O431" s="91"/>
      <c r="P431" s="227">
        <f>O431*H431</f>
        <v>0</v>
      </c>
      <c r="Q431" s="227">
        <v>0</v>
      </c>
      <c r="R431" s="227">
        <f>Q431*H431</f>
        <v>0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146</v>
      </c>
      <c r="AT431" s="229" t="s">
        <v>141</v>
      </c>
      <c r="AU431" s="229" t="s">
        <v>82</v>
      </c>
      <c r="AY431" s="17" t="s">
        <v>139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80</v>
      </c>
      <c r="BK431" s="230">
        <f>ROUND(I431*H431,2)</f>
        <v>0</v>
      </c>
      <c r="BL431" s="17" t="s">
        <v>146</v>
      </c>
      <c r="BM431" s="229" t="s">
        <v>478</v>
      </c>
    </row>
    <row r="432" s="2" customFormat="1">
      <c r="A432" s="38"/>
      <c r="B432" s="39"/>
      <c r="C432" s="40"/>
      <c r="D432" s="231" t="s">
        <v>147</v>
      </c>
      <c r="E432" s="40"/>
      <c r="F432" s="232" t="s">
        <v>477</v>
      </c>
      <c r="G432" s="40"/>
      <c r="H432" s="40"/>
      <c r="I432" s="233"/>
      <c r="J432" s="40"/>
      <c r="K432" s="40"/>
      <c r="L432" s="44"/>
      <c r="M432" s="234"/>
      <c r="N432" s="235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147</v>
      </c>
      <c r="AU432" s="17" t="s">
        <v>82</v>
      </c>
    </row>
    <row r="433" s="2" customFormat="1">
      <c r="A433" s="38"/>
      <c r="B433" s="39"/>
      <c r="C433" s="40"/>
      <c r="D433" s="236" t="s">
        <v>148</v>
      </c>
      <c r="E433" s="40"/>
      <c r="F433" s="237" t="s">
        <v>479</v>
      </c>
      <c r="G433" s="40"/>
      <c r="H433" s="40"/>
      <c r="I433" s="233"/>
      <c r="J433" s="40"/>
      <c r="K433" s="40"/>
      <c r="L433" s="44"/>
      <c r="M433" s="234"/>
      <c r="N433" s="235"/>
      <c r="O433" s="91"/>
      <c r="P433" s="91"/>
      <c r="Q433" s="91"/>
      <c r="R433" s="91"/>
      <c r="S433" s="91"/>
      <c r="T433" s="92"/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T433" s="17" t="s">
        <v>148</v>
      </c>
      <c r="AU433" s="17" t="s">
        <v>82</v>
      </c>
    </row>
    <row r="434" s="15" customFormat="1">
      <c r="A434" s="15"/>
      <c r="B434" s="260"/>
      <c r="C434" s="261"/>
      <c r="D434" s="231" t="s">
        <v>150</v>
      </c>
      <c r="E434" s="262" t="s">
        <v>1</v>
      </c>
      <c r="F434" s="263" t="s">
        <v>480</v>
      </c>
      <c r="G434" s="261"/>
      <c r="H434" s="262" t="s">
        <v>1</v>
      </c>
      <c r="I434" s="264"/>
      <c r="J434" s="261"/>
      <c r="K434" s="261"/>
      <c r="L434" s="265"/>
      <c r="M434" s="266"/>
      <c r="N434" s="267"/>
      <c r="O434" s="267"/>
      <c r="P434" s="267"/>
      <c r="Q434" s="267"/>
      <c r="R434" s="267"/>
      <c r="S434" s="267"/>
      <c r="T434" s="268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9" t="s">
        <v>150</v>
      </c>
      <c r="AU434" s="269" t="s">
        <v>82</v>
      </c>
      <c r="AV434" s="15" t="s">
        <v>80</v>
      </c>
      <c r="AW434" s="15" t="s">
        <v>30</v>
      </c>
      <c r="AX434" s="15" t="s">
        <v>73</v>
      </c>
      <c r="AY434" s="269" t="s">
        <v>139</v>
      </c>
    </row>
    <row r="435" s="13" customFormat="1">
      <c r="A435" s="13"/>
      <c r="B435" s="238"/>
      <c r="C435" s="239"/>
      <c r="D435" s="231" t="s">
        <v>150</v>
      </c>
      <c r="E435" s="240" t="s">
        <v>1</v>
      </c>
      <c r="F435" s="241" t="s">
        <v>481</v>
      </c>
      <c r="G435" s="239"/>
      <c r="H435" s="242">
        <v>6.3170000000000002</v>
      </c>
      <c r="I435" s="243"/>
      <c r="J435" s="239"/>
      <c r="K435" s="239"/>
      <c r="L435" s="244"/>
      <c r="M435" s="245"/>
      <c r="N435" s="246"/>
      <c r="O435" s="246"/>
      <c r="P435" s="246"/>
      <c r="Q435" s="246"/>
      <c r="R435" s="246"/>
      <c r="S435" s="246"/>
      <c r="T435" s="24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8" t="s">
        <v>150</v>
      </c>
      <c r="AU435" s="248" t="s">
        <v>82</v>
      </c>
      <c r="AV435" s="13" t="s">
        <v>82</v>
      </c>
      <c r="AW435" s="13" t="s">
        <v>30</v>
      </c>
      <c r="AX435" s="13" t="s">
        <v>73</v>
      </c>
      <c r="AY435" s="248" t="s">
        <v>139</v>
      </c>
    </row>
    <row r="436" s="14" customFormat="1">
      <c r="A436" s="14"/>
      <c r="B436" s="249"/>
      <c r="C436" s="250"/>
      <c r="D436" s="231" t="s">
        <v>150</v>
      </c>
      <c r="E436" s="251" t="s">
        <v>1</v>
      </c>
      <c r="F436" s="252" t="s">
        <v>152</v>
      </c>
      <c r="G436" s="250"/>
      <c r="H436" s="253">
        <v>6.3170000000000002</v>
      </c>
      <c r="I436" s="254"/>
      <c r="J436" s="250"/>
      <c r="K436" s="250"/>
      <c r="L436" s="255"/>
      <c r="M436" s="256"/>
      <c r="N436" s="257"/>
      <c r="O436" s="257"/>
      <c r="P436" s="257"/>
      <c r="Q436" s="257"/>
      <c r="R436" s="257"/>
      <c r="S436" s="257"/>
      <c r="T436" s="258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9" t="s">
        <v>150</v>
      </c>
      <c r="AU436" s="259" t="s">
        <v>82</v>
      </c>
      <c r="AV436" s="14" t="s">
        <v>146</v>
      </c>
      <c r="AW436" s="14" t="s">
        <v>30</v>
      </c>
      <c r="AX436" s="14" t="s">
        <v>80</v>
      </c>
      <c r="AY436" s="259" t="s">
        <v>139</v>
      </c>
    </row>
    <row r="437" s="2" customFormat="1" ht="33" customHeight="1">
      <c r="A437" s="38"/>
      <c r="B437" s="39"/>
      <c r="C437" s="218" t="s">
        <v>326</v>
      </c>
      <c r="D437" s="218" t="s">
        <v>141</v>
      </c>
      <c r="E437" s="219" t="s">
        <v>482</v>
      </c>
      <c r="F437" s="220" t="s">
        <v>483</v>
      </c>
      <c r="G437" s="221" t="s">
        <v>313</v>
      </c>
      <c r="H437" s="222">
        <v>0.19500000000000001</v>
      </c>
      <c r="I437" s="223"/>
      <c r="J437" s="224">
        <f>ROUND(I437*H437,2)</f>
        <v>0</v>
      </c>
      <c r="K437" s="220" t="s">
        <v>145</v>
      </c>
      <c r="L437" s="44"/>
      <c r="M437" s="225" t="s">
        <v>1</v>
      </c>
      <c r="N437" s="226" t="s">
        <v>38</v>
      </c>
      <c r="O437" s="91"/>
      <c r="P437" s="227">
        <f>O437*H437</f>
        <v>0</v>
      </c>
      <c r="Q437" s="227">
        <v>0</v>
      </c>
      <c r="R437" s="227">
        <f>Q437*H437</f>
        <v>0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146</v>
      </c>
      <c r="AT437" s="229" t="s">
        <v>141</v>
      </c>
      <c r="AU437" s="229" t="s">
        <v>82</v>
      </c>
      <c r="AY437" s="17" t="s">
        <v>139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80</v>
      </c>
      <c r="BK437" s="230">
        <f>ROUND(I437*H437,2)</f>
        <v>0</v>
      </c>
      <c r="BL437" s="17" t="s">
        <v>146</v>
      </c>
      <c r="BM437" s="229" t="s">
        <v>484</v>
      </c>
    </row>
    <row r="438" s="2" customFormat="1">
      <c r="A438" s="38"/>
      <c r="B438" s="39"/>
      <c r="C438" s="40"/>
      <c r="D438" s="231" t="s">
        <v>147</v>
      </c>
      <c r="E438" s="40"/>
      <c r="F438" s="232" t="s">
        <v>483</v>
      </c>
      <c r="G438" s="40"/>
      <c r="H438" s="40"/>
      <c r="I438" s="233"/>
      <c r="J438" s="40"/>
      <c r="K438" s="40"/>
      <c r="L438" s="44"/>
      <c r="M438" s="234"/>
      <c r="N438" s="23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147</v>
      </c>
      <c r="AU438" s="17" t="s">
        <v>82</v>
      </c>
    </row>
    <row r="439" s="2" customFormat="1">
      <c r="A439" s="38"/>
      <c r="B439" s="39"/>
      <c r="C439" s="40"/>
      <c r="D439" s="236" t="s">
        <v>148</v>
      </c>
      <c r="E439" s="40"/>
      <c r="F439" s="237" t="s">
        <v>485</v>
      </c>
      <c r="G439" s="40"/>
      <c r="H439" s="40"/>
      <c r="I439" s="233"/>
      <c r="J439" s="40"/>
      <c r="K439" s="40"/>
      <c r="L439" s="44"/>
      <c r="M439" s="234"/>
      <c r="N439" s="235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148</v>
      </c>
      <c r="AU439" s="17" t="s">
        <v>82</v>
      </c>
    </row>
    <row r="440" s="13" customFormat="1">
      <c r="A440" s="13"/>
      <c r="B440" s="238"/>
      <c r="C440" s="239"/>
      <c r="D440" s="231" t="s">
        <v>150</v>
      </c>
      <c r="E440" s="240" t="s">
        <v>1</v>
      </c>
      <c r="F440" s="241" t="s">
        <v>486</v>
      </c>
      <c r="G440" s="239"/>
      <c r="H440" s="242">
        <v>0.19500000000000001</v>
      </c>
      <c r="I440" s="243"/>
      <c r="J440" s="239"/>
      <c r="K440" s="239"/>
      <c r="L440" s="244"/>
      <c r="M440" s="245"/>
      <c r="N440" s="246"/>
      <c r="O440" s="246"/>
      <c r="P440" s="246"/>
      <c r="Q440" s="246"/>
      <c r="R440" s="246"/>
      <c r="S440" s="246"/>
      <c r="T440" s="247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8" t="s">
        <v>150</v>
      </c>
      <c r="AU440" s="248" t="s">
        <v>82</v>
      </c>
      <c r="AV440" s="13" t="s">
        <v>82</v>
      </c>
      <c r="AW440" s="13" t="s">
        <v>30</v>
      </c>
      <c r="AX440" s="13" t="s">
        <v>73</v>
      </c>
      <c r="AY440" s="248" t="s">
        <v>139</v>
      </c>
    </row>
    <row r="441" s="14" customFormat="1">
      <c r="A441" s="14"/>
      <c r="B441" s="249"/>
      <c r="C441" s="250"/>
      <c r="D441" s="231" t="s">
        <v>150</v>
      </c>
      <c r="E441" s="251" t="s">
        <v>1</v>
      </c>
      <c r="F441" s="252" t="s">
        <v>152</v>
      </c>
      <c r="G441" s="250"/>
      <c r="H441" s="253">
        <v>0.19500000000000001</v>
      </c>
      <c r="I441" s="254"/>
      <c r="J441" s="250"/>
      <c r="K441" s="250"/>
      <c r="L441" s="255"/>
      <c r="M441" s="256"/>
      <c r="N441" s="257"/>
      <c r="O441" s="257"/>
      <c r="P441" s="257"/>
      <c r="Q441" s="257"/>
      <c r="R441" s="257"/>
      <c r="S441" s="257"/>
      <c r="T441" s="258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9" t="s">
        <v>150</v>
      </c>
      <c r="AU441" s="259" t="s">
        <v>82</v>
      </c>
      <c r="AV441" s="14" t="s">
        <v>146</v>
      </c>
      <c r="AW441" s="14" t="s">
        <v>30</v>
      </c>
      <c r="AX441" s="14" t="s">
        <v>80</v>
      </c>
      <c r="AY441" s="259" t="s">
        <v>139</v>
      </c>
    </row>
    <row r="442" s="2" customFormat="1" ht="44.25" customHeight="1">
      <c r="A442" s="38"/>
      <c r="B442" s="39"/>
      <c r="C442" s="218" t="s">
        <v>487</v>
      </c>
      <c r="D442" s="218" t="s">
        <v>141</v>
      </c>
      <c r="E442" s="219" t="s">
        <v>488</v>
      </c>
      <c r="F442" s="220" t="s">
        <v>489</v>
      </c>
      <c r="G442" s="221" t="s">
        <v>313</v>
      </c>
      <c r="H442" s="222">
        <v>1.7549999999999999</v>
      </c>
      <c r="I442" s="223"/>
      <c r="J442" s="224">
        <f>ROUND(I442*H442,2)</f>
        <v>0</v>
      </c>
      <c r="K442" s="220" t="s">
        <v>145</v>
      </c>
      <c r="L442" s="44"/>
      <c r="M442" s="225" t="s">
        <v>1</v>
      </c>
      <c r="N442" s="226" t="s">
        <v>38</v>
      </c>
      <c r="O442" s="91"/>
      <c r="P442" s="227">
        <f>O442*H442</f>
        <v>0</v>
      </c>
      <c r="Q442" s="227">
        <v>0</v>
      </c>
      <c r="R442" s="227">
        <f>Q442*H442</f>
        <v>0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146</v>
      </c>
      <c r="AT442" s="229" t="s">
        <v>141</v>
      </c>
      <c r="AU442" s="229" t="s">
        <v>82</v>
      </c>
      <c r="AY442" s="17" t="s">
        <v>139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80</v>
      </c>
      <c r="BK442" s="230">
        <f>ROUND(I442*H442,2)</f>
        <v>0</v>
      </c>
      <c r="BL442" s="17" t="s">
        <v>146</v>
      </c>
      <c r="BM442" s="229" t="s">
        <v>490</v>
      </c>
    </row>
    <row r="443" s="2" customFormat="1">
      <c r="A443" s="38"/>
      <c r="B443" s="39"/>
      <c r="C443" s="40"/>
      <c r="D443" s="231" t="s">
        <v>147</v>
      </c>
      <c r="E443" s="40"/>
      <c r="F443" s="232" t="s">
        <v>489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147</v>
      </c>
      <c r="AU443" s="17" t="s">
        <v>82</v>
      </c>
    </row>
    <row r="444" s="2" customFormat="1">
      <c r="A444" s="38"/>
      <c r="B444" s="39"/>
      <c r="C444" s="40"/>
      <c r="D444" s="236" t="s">
        <v>148</v>
      </c>
      <c r="E444" s="40"/>
      <c r="F444" s="237" t="s">
        <v>491</v>
      </c>
      <c r="G444" s="40"/>
      <c r="H444" s="40"/>
      <c r="I444" s="233"/>
      <c r="J444" s="40"/>
      <c r="K444" s="40"/>
      <c r="L444" s="44"/>
      <c r="M444" s="234"/>
      <c r="N444" s="235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148</v>
      </c>
      <c r="AU444" s="17" t="s">
        <v>82</v>
      </c>
    </row>
    <row r="445" s="13" customFormat="1">
      <c r="A445" s="13"/>
      <c r="B445" s="238"/>
      <c r="C445" s="239"/>
      <c r="D445" s="231" t="s">
        <v>150</v>
      </c>
      <c r="E445" s="240" t="s">
        <v>1</v>
      </c>
      <c r="F445" s="241" t="s">
        <v>492</v>
      </c>
      <c r="G445" s="239"/>
      <c r="H445" s="242">
        <v>1.7549999999999999</v>
      </c>
      <c r="I445" s="243"/>
      <c r="J445" s="239"/>
      <c r="K445" s="239"/>
      <c r="L445" s="244"/>
      <c r="M445" s="245"/>
      <c r="N445" s="246"/>
      <c r="O445" s="246"/>
      <c r="P445" s="246"/>
      <c r="Q445" s="246"/>
      <c r="R445" s="246"/>
      <c r="S445" s="246"/>
      <c r="T445" s="24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8" t="s">
        <v>150</v>
      </c>
      <c r="AU445" s="248" t="s">
        <v>82</v>
      </c>
      <c r="AV445" s="13" t="s">
        <v>82</v>
      </c>
      <c r="AW445" s="13" t="s">
        <v>30</v>
      </c>
      <c r="AX445" s="13" t="s">
        <v>73</v>
      </c>
      <c r="AY445" s="248" t="s">
        <v>139</v>
      </c>
    </row>
    <row r="446" s="14" customFormat="1">
      <c r="A446" s="14"/>
      <c r="B446" s="249"/>
      <c r="C446" s="250"/>
      <c r="D446" s="231" t="s">
        <v>150</v>
      </c>
      <c r="E446" s="251" t="s">
        <v>1</v>
      </c>
      <c r="F446" s="252" t="s">
        <v>152</v>
      </c>
      <c r="G446" s="250"/>
      <c r="H446" s="253">
        <v>1.7549999999999999</v>
      </c>
      <c r="I446" s="254"/>
      <c r="J446" s="250"/>
      <c r="K446" s="250"/>
      <c r="L446" s="255"/>
      <c r="M446" s="256"/>
      <c r="N446" s="257"/>
      <c r="O446" s="257"/>
      <c r="P446" s="257"/>
      <c r="Q446" s="257"/>
      <c r="R446" s="257"/>
      <c r="S446" s="257"/>
      <c r="T446" s="258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9" t="s">
        <v>150</v>
      </c>
      <c r="AU446" s="259" t="s">
        <v>82</v>
      </c>
      <c r="AV446" s="14" t="s">
        <v>146</v>
      </c>
      <c r="AW446" s="14" t="s">
        <v>30</v>
      </c>
      <c r="AX446" s="14" t="s">
        <v>80</v>
      </c>
      <c r="AY446" s="259" t="s">
        <v>139</v>
      </c>
    </row>
    <row r="447" s="2" customFormat="1" ht="37.8" customHeight="1">
      <c r="A447" s="38"/>
      <c r="B447" s="39"/>
      <c r="C447" s="218" t="s">
        <v>332</v>
      </c>
      <c r="D447" s="218" t="s">
        <v>141</v>
      </c>
      <c r="E447" s="219" t="s">
        <v>493</v>
      </c>
      <c r="F447" s="220" t="s">
        <v>494</v>
      </c>
      <c r="G447" s="221" t="s">
        <v>313</v>
      </c>
      <c r="H447" s="222">
        <v>0.075999999999999998</v>
      </c>
      <c r="I447" s="223"/>
      <c r="J447" s="224">
        <f>ROUND(I447*H447,2)</f>
        <v>0</v>
      </c>
      <c r="K447" s="220" t="s">
        <v>145</v>
      </c>
      <c r="L447" s="44"/>
      <c r="M447" s="225" t="s">
        <v>1</v>
      </c>
      <c r="N447" s="226" t="s">
        <v>38</v>
      </c>
      <c r="O447" s="91"/>
      <c r="P447" s="227">
        <f>O447*H447</f>
        <v>0</v>
      </c>
      <c r="Q447" s="227">
        <v>0</v>
      </c>
      <c r="R447" s="227">
        <f>Q447*H447</f>
        <v>0</v>
      </c>
      <c r="S447" s="227">
        <v>0</v>
      </c>
      <c r="T447" s="228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9" t="s">
        <v>146</v>
      </c>
      <c r="AT447" s="229" t="s">
        <v>141</v>
      </c>
      <c r="AU447" s="229" t="s">
        <v>82</v>
      </c>
      <c r="AY447" s="17" t="s">
        <v>139</v>
      </c>
      <c r="BE447" s="230">
        <f>IF(N447="základní",J447,0)</f>
        <v>0</v>
      </c>
      <c r="BF447" s="230">
        <f>IF(N447="snížená",J447,0)</f>
        <v>0</v>
      </c>
      <c r="BG447" s="230">
        <f>IF(N447="zákl. přenesená",J447,0)</f>
        <v>0</v>
      </c>
      <c r="BH447" s="230">
        <f>IF(N447="sníž. přenesená",J447,0)</f>
        <v>0</v>
      </c>
      <c r="BI447" s="230">
        <f>IF(N447="nulová",J447,0)</f>
        <v>0</v>
      </c>
      <c r="BJ447" s="17" t="s">
        <v>80</v>
      </c>
      <c r="BK447" s="230">
        <f>ROUND(I447*H447,2)</f>
        <v>0</v>
      </c>
      <c r="BL447" s="17" t="s">
        <v>146</v>
      </c>
      <c r="BM447" s="229" t="s">
        <v>495</v>
      </c>
    </row>
    <row r="448" s="2" customFormat="1">
      <c r="A448" s="38"/>
      <c r="B448" s="39"/>
      <c r="C448" s="40"/>
      <c r="D448" s="231" t="s">
        <v>147</v>
      </c>
      <c r="E448" s="40"/>
      <c r="F448" s="232" t="s">
        <v>494</v>
      </c>
      <c r="G448" s="40"/>
      <c r="H448" s="40"/>
      <c r="I448" s="233"/>
      <c r="J448" s="40"/>
      <c r="K448" s="40"/>
      <c r="L448" s="44"/>
      <c r="M448" s="234"/>
      <c r="N448" s="235"/>
      <c r="O448" s="91"/>
      <c r="P448" s="91"/>
      <c r="Q448" s="91"/>
      <c r="R448" s="91"/>
      <c r="S448" s="91"/>
      <c r="T448" s="92"/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T448" s="17" t="s">
        <v>147</v>
      </c>
      <c r="AU448" s="17" t="s">
        <v>82</v>
      </c>
    </row>
    <row r="449" s="2" customFormat="1">
      <c r="A449" s="38"/>
      <c r="B449" s="39"/>
      <c r="C449" s="40"/>
      <c r="D449" s="236" t="s">
        <v>148</v>
      </c>
      <c r="E449" s="40"/>
      <c r="F449" s="237" t="s">
        <v>496</v>
      </c>
      <c r="G449" s="40"/>
      <c r="H449" s="40"/>
      <c r="I449" s="233"/>
      <c r="J449" s="40"/>
      <c r="K449" s="40"/>
      <c r="L449" s="44"/>
      <c r="M449" s="234"/>
      <c r="N449" s="235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148</v>
      </c>
      <c r="AU449" s="17" t="s">
        <v>82</v>
      </c>
    </row>
    <row r="450" s="13" customFormat="1">
      <c r="A450" s="13"/>
      <c r="B450" s="238"/>
      <c r="C450" s="239"/>
      <c r="D450" s="231" t="s">
        <v>150</v>
      </c>
      <c r="E450" s="240" t="s">
        <v>1</v>
      </c>
      <c r="F450" s="241" t="s">
        <v>497</v>
      </c>
      <c r="G450" s="239"/>
      <c r="H450" s="242">
        <v>0.075999999999999998</v>
      </c>
      <c r="I450" s="243"/>
      <c r="J450" s="239"/>
      <c r="K450" s="239"/>
      <c r="L450" s="244"/>
      <c r="M450" s="245"/>
      <c r="N450" s="246"/>
      <c r="O450" s="246"/>
      <c r="P450" s="246"/>
      <c r="Q450" s="246"/>
      <c r="R450" s="246"/>
      <c r="S450" s="246"/>
      <c r="T450" s="24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8" t="s">
        <v>150</v>
      </c>
      <c r="AU450" s="248" t="s">
        <v>82</v>
      </c>
      <c r="AV450" s="13" t="s">
        <v>82</v>
      </c>
      <c r="AW450" s="13" t="s">
        <v>30</v>
      </c>
      <c r="AX450" s="13" t="s">
        <v>73</v>
      </c>
      <c r="AY450" s="248" t="s">
        <v>139</v>
      </c>
    </row>
    <row r="451" s="14" customFormat="1">
      <c r="A451" s="14"/>
      <c r="B451" s="249"/>
      <c r="C451" s="250"/>
      <c r="D451" s="231" t="s">
        <v>150</v>
      </c>
      <c r="E451" s="251" t="s">
        <v>1</v>
      </c>
      <c r="F451" s="252" t="s">
        <v>152</v>
      </c>
      <c r="G451" s="250"/>
      <c r="H451" s="253">
        <v>0.075999999999999998</v>
      </c>
      <c r="I451" s="254"/>
      <c r="J451" s="250"/>
      <c r="K451" s="250"/>
      <c r="L451" s="255"/>
      <c r="M451" s="256"/>
      <c r="N451" s="257"/>
      <c r="O451" s="257"/>
      <c r="P451" s="257"/>
      <c r="Q451" s="257"/>
      <c r="R451" s="257"/>
      <c r="S451" s="257"/>
      <c r="T451" s="258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9" t="s">
        <v>150</v>
      </c>
      <c r="AU451" s="259" t="s">
        <v>82</v>
      </c>
      <c r="AV451" s="14" t="s">
        <v>146</v>
      </c>
      <c r="AW451" s="14" t="s">
        <v>30</v>
      </c>
      <c r="AX451" s="14" t="s">
        <v>80</v>
      </c>
      <c r="AY451" s="259" t="s">
        <v>139</v>
      </c>
    </row>
    <row r="452" s="12" customFormat="1" ht="22.8" customHeight="1">
      <c r="A452" s="12"/>
      <c r="B452" s="202"/>
      <c r="C452" s="203"/>
      <c r="D452" s="204" t="s">
        <v>72</v>
      </c>
      <c r="E452" s="216" t="s">
        <v>498</v>
      </c>
      <c r="F452" s="216" t="s">
        <v>499</v>
      </c>
      <c r="G452" s="203"/>
      <c r="H452" s="203"/>
      <c r="I452" s="206"/>
      <c r="J452" s="217">
        <f>BK452</f>
        <v>0</v>
      </c>
      <c r="K452" s="203"/>
      <c r="L452" s="208"/>
      <c r="M452" s="209"/>
      <c r="N452" s="210"/>
      <c r="O452" s="210"/>
      <c r="P452" s="211">
        <f>SUM(P453:P455)</f>
        <v>0</v>
      </c>
      <c r="Q452" s="210"/>
      <c r="R452" s="211">
        <f>SUM(R453:R455)</f>
        <v>0</v>
      </c>
      <c r="S452" s="210"/>
      <c r="T452" s="212">
        <f>SUM(T453:T455)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3" t="s">
        <v>80</v>
      </c>
      <c r="AT452" s="214" t="s">
        <v>72</v>
      </c>
      <c r="AU452" s="214" t="s">
        <v>80</v>
      </c>
      <c r="AY452" s="213" t="s">
        <v>139</v>
      </c>
      <c r="BK452" s="215">
        <f>SUM(BK453:BK455)</f>
        <v>0</v>
      </c>
    </row>
    <row r="453" s="2" customFormat="1" ht="55.5" customHeight="1">
      <c r="A453" s="38"/>
      <c r="B453" s="39"/>
      <c r="C453" s="218" t="s">
        <v>500</v>
      </c>
      <c r="D453" s="218" t="s">
        <v>141</v>
      </c>
      <c r="E453" s="219" t="s">
        <v>501</v>
      </c>
      <c r="F453" s="220" t="s">
        <v>502</v>
      </c>
      <c r="G453" s="221" t="s">
        <v>313</v>
      </c>
      <c r="H453" s="222">
        <v>6.5730000000000004</v>
      </c>
      <c r="I453" s="223"/>
      <c r="J453" s="224">
        <f>ROUND(I453*H453,2)</f>
        <v>0</v>
      </c>
      <c r="K453" s="220" t="s">
        <v>145</v>
      </c>
      <c r="L453" s="44"/>
      <c r="M453" s="225" t="s">
        <v>1</v>
      </c>
      <c r="N453" s="226" t="s">
        <v>38</v>
      </c>
      <c r="O453" s="91"/>
      <c r="P453" s="227">
        <f>O453*H453</f>
        <v>0</v>
      </c>
      <c r="Q453" s="227">
        <v>0</v>
      </c>
      <c r="R453" s="227">
        <f>Q453*H453</f>
        <v>0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146</v>
      </c>
      <c r="AT453" s="229" t="s">
        <v>141</v>
      </c>
      <c r="AU453" s="229" t="s">
        <v>82</v>
      </c>
      <c r="AY453" s="17" t="s">
        <v>139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80</v>
      </c>
      <c r="BK453" s="230">
        <f>ROUND(I453*H453,2)</f>
        <v>0</v>
      </c>
      <c r="BL453" s="17" t="s">
        <v>146</v>
      </c>
      <c r="BM453" s="229" t="s">
        <v>503</v>
      </c>
    </row>
    <row r="454" s="2" customFormat="1">
      <c r="A454" s="38"/>
      <c r="B454" s="39"/>
      <c r="C454" s="40"/>
      <c r="D454" s="231" t="s">
        <v>147</v>
      </c>
      <c r="E454" s="40"/>
      <c r="F454" s="232" t="s">
        <v>502</v>
      </c>
      <c r="G454" s="40"/>
      <c r="H454" s="40"/>
      <c r="I454" s="233"/>
      <c r="J454" s="40"/>
      <c r="K454" s="40"/>
      <c r="L454" s="44"/>
      <c r="M454" s="234"/>
      <c r="N454" s="235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147</v>
      </c>
      <c r="AU454" s="17" t="s">
        <v>82</v>
      </c>
    </row>
    <row r="455" s="2" customFormat="1">
      <c r="A455" s="38"/>
      <c r="B455" s="39"/>
      <c r="C455" s="40"/>
      <c r="D455" s="236" t="s">
        <v>148</v>
      </c>
      <c r="E455" s="40"/>
      <c r="F455" s="237" t="s">
        <v>504</v>
      </c>
      <c r="G455" s="40"/>
      <c r="H455" s="40"/>
      <c r="I455" s="233"/>
      <c r="J455" s="40"/>
      <c r="K455" s="40"/>
      <c r="L455" s="44"/>
      <c r="M455" s="234"/>
      <c r="N455" s="235"/>
      <c r="O455" s="91"/>
      <c r="P455" s="91"/>
      <c r="Q455" s="91"/>
      <c r="R455" s="91"/>
      <c r="S455" s="91"/>
      <c r="T455" s="92"/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T455" s="17" t="s">
        <v>148</v>
      </c>
      <c r="AU455" s="17" t="s">
        <v>82</v>
      </c>
    </row>
    <row r="456" s="12" customFormat="1" ht="25.92" customHeight="1">
      <c r="A456" s="12"/>
      <c r="B456" s="202"/>
      <c r="C456" s="203"/>
      <c r="D456" s="204" t="s">
        <v>72</v>
      </c>
      <c r="E456" s="205" t="s">
        <v>505</v>
      </c>
      <c r="F456" s="205" t="s">
        <v>506</v>
      </c>
      <c r="G456" s="203"/>
      <c r="H456" s="203"/>
      <c r="I456" s="206"/>
      <c r="J456" s="207">
        <f>BK456</f>
        <v>0</v>
      </c>
      <c r="K456" s="203"/>
      <c r="L456" s="208"/>
      <c r="M456" s="209"/>
      <c r="N456" s="210"/>
      <c r="O456" s="210"/>
      <c r="P456" s="211">
        <f>P457+P486+P489+P500+P511+P517+P539+P580+P599</f>
        <v>0</v>
      </c>
      <c r="Q456" s="210"/>
      <c r="R456" s="211">
        <f>R457+R486+R489+R500+R511+R517+R539+R580+R599</f>
        <v>0</v>
      </c>
      <c r="S456" s="210"/>
      <c r="T456" s="212">
        <f>T457+T486+T489+T500+T511+T517+T539+T580+T599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3" t="s">
        <v>82</v>
      </c>
      <c r="AT456" s="214" t="s">
        <v>72</v>
      </c>
      <c r="AU456" s="214" t="s">
        <v>73</v>
      </c>
      <c r="AY456" s="213" t="s">
        <v>139</v>
      </c>
      <c r="BK456" s="215">
        <f>BK457+BK486+BK489+BK500+BK511+BK517+BK539+BK580+BK599</f>
        <v>0</v>
      </c>
    </row>
    <row r="457" s="12" customFormat="1" ht="22.8" customHeight="1">
      <c r="A457" s="12"/>
      <c r="B457" s="202"/>
      <c r="C457" s="203"/>
      <c r="D457" s="204" t="s">
        <v>72</v>
      </c>
      <c r="E457" s="216" t="s">
        <v>507</v>
      </c>
      <c r="F457" s="216" t="s">
        <v>508</v>
      </c>
      <c r="G457" s="203"/>
      <c r="H457" s="203"/>
      <c r="I457" s="206"/>
      <c r="J457" s="217">
        <f>BK457</f>
        <v>0</v>
      </c>
      <c r="K457" s="203"/>
      <c r="L457" s="208"/>
      <c r="M457" s="209"/>
      <c r="N457" s="210"/>
      <c r="O457" s="210"/>
      <c r="P457" s="211">
        <f>SUM(P458:P485)</f>
        <v>0</v>
      </c>
      <c r="Q457" s="210"/>
      <c r="R457" s="211">
        <f>SUM(R458:R485)</f>
        <v>0</v>
      </c>
      <c r="S457" s="210"/>
      <c r="T457" s="212">
        <f>SUM(T458:T485)</f>
        <v>0</v>
      </c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R457" s="213" t="s">
        <v>80</v>
      </c>
      <c r="AT457" s="214" t="s">
        <v>72</v>
      </c>
      <c r="AU457" s="214" t="s">
        <v>80</v>
      </c>
      <c r="AY457" s="213" t="s">
        <v>139</v>
      </c>
      <c r="BK457" s="215">
        <f>SUM(BK458:BK485)</f>
        <v>0</v>
      </c>
    </row>
    <row r="458" s="2" customFormat="1" ht="24.15" customHeight="1">
      <c r="A458" s="38"/>
      <c r="B458" s="39"/>
      <c r="C458" s="218" t="s">
        <v>336</v>
      </c>
      <c r="D458" s="218" t="s">
        <v>141</v>
      </c>
      <c r="E458" s="219" t="s">
        <v>509</v>
      </c>
      <c r="F458" s="220" t="s">
        <v>510</v>
      </c>
      <c r="G458" s="221" t="s">
        <v>282</v>
      </c>
      <c r="H458" s="222">
        <v>10.199999999999999</v>
      </c>
      <c r="I458" s="223"/>
      <c r="J458" s="224">
        <f>ROUND(I458*H458,2)</f>
        <v>0</v>
      </c>
      <c r="K458" s="220" t="s">
        <v>145</v>
      </c>
      <c r="L458" s="44"/>
      <c r="M458" s="225" t="s">
        <v>1</v>
      </c>
      <c r="N458" s="226" t="s">
        <v>38</v>
      </c>
      <c r="O458" s="91"/>
      <c r="P458" s="227">
        <f>O458*H458</f>
        <v>0</v>
      </c>
      <c r="Q458" s="227">
        <v>0</v>
      </c>
      <c r="R458" s="227">
        <f>Q458*H458</f>
        <v>0</v>
      </c>
      <c r="S458" s="227">
        <v>0</v>
      </c>
      <c r="T458" s="228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29" t="s">
        <v>146</v>
      </c>
      <c r="AT458" s="229" t="s">
        <v>141</v>
      </c>
      <c r="AU458" s="229" t="s">
        <v>82</v>
      </c>
      <c r="AY458" s="17" t="s">
        <v>139</v>
      </c>
      <c r="BE458" s="230">
        <f>IF(N458="základní",J458,0)</f>
        <v>0</v>
      </c>
      <c r="BF458" s="230">
        <f>IF(N458="snížená",J458,0)</f>
        <v>0</v>
      </c>
      <c r="BG458" s="230">
        <f>IF(N458="zákl. přenesená",J458,0)</f>
        <v>0</v>
      </c>
      <c r="BH458" s="230">
        <f>IF(N458="sníž. přenesená",J458,0)</f>
        <v>0</v>
      </c>
      <c r="BI458" s="230">
        <f>IF(N458="nulová",J458,0)</f>
        <v>0</v>
      </c>
      <c r="BJ458" s="17" t="s">
        <v>80</v>
      </c>
      <c r="BK458" s="230">
        <f>ROUND(I458*H458,2)</f>
        <v>0</v>
      </c>
      <c r="BL458" s="17" t="s">
        <v>146</v>
      </c>
      <c r="BM458" s="229" t="s">
        <v>511</v>
      </c>
    </row>
    <row r="459" s="2" customFormat="1">
      <c r="A459" s="38"/>
      <c r="B459" s="39"/>
      <c r="C459" s="40"/>
      <c r="D459" s="231" t="s">
        <v>147</v>
      </c>
      <c r="E459" s="40"/>
      <c r="F459" s="232" t="s">
        <v>510</v>
      </c>
      <c r="G459" s="40"/>
      <c r="H459" s="40"/>
      <c r="I459" s="233"/>
      <c r="J459" s="40"/>
      <c r="K459" s="40"/>
      <c r="L459" s="44"/>
      <c r="M459" s="234"/>
      <c r="N459" s="235"/>
      <c r="O459" s="91"/>
      <c r="P459" s="91"/>
      <c r="Q459" s="91"/>
      <c r="R459" s="91"/>
      <c r="S459" s="91"/>
      <c r="T459" s="92"/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T459" s="17" t="s">
        <v>147</v>
      </c>
      <c r="AU459" s="17" t="s">
        <v>82</v>
      </c>
    </row>
    <row r="460" s="2" customFormat="1">
      <c r="A460" s="38"/>
      <c r="B460" s="39"/>
      <c r="C460" s="40"/>
      <c r="D460" s="236" t="s">
        <v>148</v>
      </c>
      <c r="E460" s="40"/>
      <c r="F460" s="237" t="s">
        <v>512</v>
      </c>
      <c r="G460" s="40"/>
      <c r="H460" s="40"/>
      <c r="I460" s="233"/>
      <c r="J460" s="40"/>
      <c r="K460" s="40"/>
      <c r="L460" s="44"/>
      <c r="M460" s="234"/>
      <c r="N460" s="235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148</v>
      </c>
      <c r="AU460" s="17" t="s">
        <v>82</v>
      </c>
    </row>
    <row r="461" s="13" customFormat="1">
      <c r="A461" s="13"/>
      <c r="B461" s="238"/>
      <c r="C461" s="239"/>
      <c r="D461" s="231" t="s">
        <v>150</v>
      </c>
      <c r="E461" s="240" t="s">
        <v>1</v>
      </c>
      <c r="F461" s="241" t="s">
        <v>513</v>
      </c>
      <c r="G461" s="239"/>
      <c r="H461" s="242">
        <v>6</v>
      </c>
      <c r="I461" s="243"/>
      <c r="J461" s="239"/>
      <c r="K461" s="239"/>
      <c r="L461" s="244"/>
      <c r="M461" s="245"/>
      <c r="N461" s="246"/>
      <c r="O461" s="246"/>
      <c r="P461" s="246"/>
      <c r="Q461" s="246"/>
      <c r="R461" s="246"/>
      <c r="S461" s="246"/>
      <c r="T461" s="24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8" t="s">
        <v>150</v>
      </c>
      <c r="AU461" s="248" t="s">
        <v>82</v>
      </c>
      <c r="AV461" s="13" t="s">
        <v>82</v>
      </c>
      <c r="AW461" s="13" t="s">
        <v>30</v>
      </c>
      <c r="AX461" s="13" t="s">
        <v>73</v>
      </c>
      <c r="AY461" s="248" t="s">
        <v>139</v>
      </c>
    </row>
    <row r="462" s="13" customFormat="1">
      <c r="A462" s="13"/>
      <c r="B462" s="238"/>
      <c r="C462" s="239"/>
      <c r="D462" s="231" t="s">
        <v>150</v>
      </c>
      <c r="E462" s="240" t="s">
        <v>1</v>
      </c>
      <c r="F462" s="241" t="s">
        <v>514</v>
      </c>
      <c r="G462" s="239"/>
      <c r="H462" s="242">
        <v>4.2000000000000002</v>
      </c>
      <c r="I462" s="243"/>
      <c r="J462" s="239"/>
      <c r="K462" s="239"/>
      <c r="L462" s="244"/>
      <c r="M462" s="245"/>
      <c r="N462" s="246"/>
      <c r="O462" s="246"/>
      <c r="P462" s="246"/>
      <c r="Q462" s="246"/>
      <c r="R462" s="246"/>
      <c r="S462" s="246"/>
      <c r="T462" s="24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8" t="s">
        <v>150</v>
      </c>
      <c r="AU462" s="248" t="s">
        <v>82</v>
      </c>
      <c r="AV462" s="13" t="s">
        <v>82</v>
      </c>
      <c r="AW462" s="13" t="s">
        <v>30</v>
      </c>
      <c r="AX462" s="13" t="s">
        <v>73</v>
      </c>
      <c r="AY462" s="248" t="s">
        <v>139</v>
      </c>
    </row>
    <row r="463" s="14" customFormat="1">
      <c r="A463" s="14"/>
      <c r="B463" s="249"/>
      <c r="C463" s="250"/>
      <c r="D463" s="231" t="s">
        <v>150</v>
      </c>
      <c r="E463" s="251" t="s">
        <v>1</v>
      </c>
      <c r="F463" s="252" t="s">
        <v>152</v>
      </c>
      <c r="G463" s="250"/>
      <c r="H463" s="253">
        <v>10.199999999999999</v>
      </c>
      <c r="I463" s="254"/>
      <c r="J463" s="250"/>
      <c r="K463" s="250"/>
      <c r="L463" s="255"/>
      <c r="M463" s="256"/>
      <c r="N463" s="257"/>
      <c r="O463" s="257"/>
      <c r="P463" s="257"/>
      <c r="Q463" s="257"/>
      <c r="R463" s="257"/>
      <c r="S463" s="257"/>
      <c r="T463" s="258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9" t="s">
        <v>150</v>
      </c>
      <c r="AU463" s="259" t="s">
        <v>82</v>
      </c>
      <c r="AV463" s="14" t="s">
        <v>146</v>
      </c>
      <c r="AW463" s="14" t="s">
        <v>30</v>
      </c>
      <c r="AX463" s="14" t="s">
        <v>80</v>
      </c>
      <c r="AY463" s="259" t="s">
        <v>139</v>
      </c>
    </row>
    <row r="464" s="2" customFormat="1" ht="16.5" customHeight="1">
      <c r="A464" s="38"/>
      <c r="B464" s="39"/>
      <c r="C464" s="218" t="s">
        <v>515</v>
      </c>
      <c r="D464" s="218" t="s">
        <v>141</v>
      </c>
      <c r="E464" s="219" t="s">
        <v>516</v>
      </c>
      <c r="F464" s="220" t="s">
        <v>517</v>
      </c>
      <c r="G464" s="221" t="s">
        <v>282</v>
      </c>
      <c r="H464" s="222">
        <v>2.5</v>
      </c>
      <c r="I464" s="223"/>
      <c r="J464" s="224">
        <f>ROUND(I464*H464,2)</f>
        <v>0</v>
      </c>
      <c r="K464" s="220" t="s">
        <v>145</v>
      </c>
      <c r="L464" s="44"/>
      <c r="M464" s="225" t="s">
        <v>1</v>
      </c>
      <c r="N464" s="226" t="s">
        <v>38</v>
      </c>
      <c r="O464" s="91"/>
      <c r="P464" s="227">
        <f>O464*H464</f>
        <v>0</v>
      </c>
      <c r="Q464" s="227">
        <v>0</v>
      </c>
      <c r="R464" s="227">
        <f>Q464*H464</f>
        <v>0</v>
      </c>
      <c r="S464" s="227">
        <v>0</v>
      </c>
      <c r="T464" s="228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9" t="s">
        <v>146</v>
      </c>
      <c r="AT464" s="229" t="s">
        <v>141</v>
      </c>
      <c r="AU464" s="229" t="s">
        <v>82</v>
      </c>
      <c r="AY464" s="17" t="s">
        <v>139</v>
      </c>
      <c r="BE464" s="230">
        <f>IF(N464="základní",J464,0)</f>
        <v>0</v>
      </c>
      <c r="BF464" s="230">
        <f>IF(N464="snížená",J464,0)</f>
        <v>0</v>
      </c>
      <c r="BG464" s="230">
        <f>IF(N464="zákl. přenesená",J464,0)</f>
        <v>0</v>
      </c>
      <c r="BH464" s="230">
        <f>IF(N464="sníž. přenesená",J464,0)</f>
        <v>0</v>
      </c>
      <c r="BI464" s="230">
        <f>IF(N464="nulová",J464,0)</f>
        <v>0</v>
      </c>
      <c r="BJ464" s="17" t="s">
        <v>80</v>
      </c>
      <c r="BK464" s="230">
        <f>ROUND(I464*H464,2)</f>
        <v>0</v>
      </c>
      <c r="BL464" s="17" t="s">
        <v>146</v>
      </c>
      <c r="BM464" s="229" t="s">
        <v>518</v>
      </c>
    </row>
    <row r="465" s="2" customFormat="1">
      <c r="A465" s="38"/>
      <c r="B465" s="39"/>
      <c r="C465" s="40"/>
      <c r="D465" s="231" t="s">
        <v>147</v>
      </c>
      <c r="E465" s="40"/>
      <c r="F465" s="232" t="s">
        <v>517</v>
      </c>
      <c r="G465" s="40"/>
      <c r="H465" s="40"/>
      <c r="I465" s="233"/>
      <c r="J465" s="40"/>
      <c r="K465" s="40"/>
      <c r="L465" s="44"/>
      <c r="M465" s="234"/>
      <c r="N465" s="235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147</v>
      </c>
      <c r="AU465" s="17" t="s">
        <v>82</v>
      </c>
    </row>
    <row r="466" s="2" customFormat="1">
      <c r="A466" s="38"/>
      <c r="B466" s="39"/>
      <c r="C466" s="40"/>
      <c r="D466" s="236" t="s">
        <v>148</v>
      </c>
      <c r="E466" s="40"/>
      <c r="F466" s="237" t="s">
        <v>519</v>
      </c>
      <c r="G466" s="40"/>
      <c r="H466" s="40"/>
      <c r="I466" s="233"/>
      <c r="J466" s="40"/>
      <c r="K466" s="40"/>
      <c r="L466" s="44"/>
      <c r="M466" s="234"/>
      <c r="N466" s="235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148</v>
      </c>
      <c r="AU466" s="17" t="s">
        <v>82</v>
      </c>
    </row>
    <row r="467" s="13" customFormat="1">
      <c r="A467" s="13"/>
      <c r="B467" s="238"/>
      <c r="C467" s="239"/>
      <c r="D467" s="231" t="s">
        <v>150</v>
      </c>
      <c r="E467" s="240" t="s">
        <v>1</v>
      </c>
      <c r="F467" s="241" t="s">
        <v>520</v>
      </c>
      <c r="G467" s="239"/>
      <c r="H467" s="242">
        <v>2.5</v>
      </c>
      <c r="I467" s="243"/>
      <c r="J467" s="239"/>
      <c r="K467" s="239"/>
      <c r="L467" s="244"/>
      <c r="M467" s="245"/>
      <c r="N467" s="246"/>
      <c r="O467" s="246"/>
      <c r="P467" s="246"/>
      <c r="Q467" s="246"/>
      <c r="R467" s="246"/>
      <c r="S467" s="246"/>
      <c r="T467" s="24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8" t="s">
        <v>150</v>
      </c>
      <c r="AU467" s="248" t="s">
        <v>82</v>
      </c>
      <c r="AV467" s="13" t="s">
        <v>82</v>
      </c>
      <c r="AW467" s="13" t="s">
        <v>30</v>
      </c>
      <c r="AX467" s="13" t="s">
        <v>73</v>
      </c>
      <c r="AY467" s="248" t="s">
        <v>139</v>
      </c>
    </row>
    <row r="468" s="14" customFormat="1">
      <c r="A468" s="14"/>
      <c r="B468" s="249"/>
      <c r="C468" s="250"/>
      <c r="D468" s="231" t="s">
        <v>150</v>
      </c>
      <c r="E468" s="251" t="s">
        <v>1</v>
      </c>
      <c r="F468" s="252" t="s">
        <v>152</v>
      </c>
      <c r="G468" s="250"/>
      <c r="H468" s="253">
        <v>2.5</v>
      </c>
      <c r="I468" s="254"/>
      <c r="J468" s="250"/>
      <c r="K468" s="250"/>
      <c r="L468" s="255"/>
      <c r="M468" s="256"/>
      <c r="N468" s="257"/>
      <c r="O468" s="257"/>
      <c r="P468" s="257"/>
      <c r="Q468" s="257"/>
      <c r="R468" s="257"/>
      <c r="S468" s="257"/>
      <c r="T468" s="25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9" t="s">
        <v>150</v>
      </c>
      <c r="AU468" s="259" t="s">
        <v>82</v>
      </c>
      <c r="AV468" s="14" t="s">
        <v>146</v>
      </c>
      <c r="AW468" s="14" t="s">
        <v>30</v>
      </c>
      <c r="AX468" s="14" t="s">
        <v>80</v>
      </c>
      <c r="AY468" s="259" t="s">
        <v>139</v>
      </c>
    </row>
    <row r="469" s="2" customFormat="1" ht="16.5" customHeight="1">
      <c r="A469" s="38"/>
      <c r="B469" s="39"/>
      <c r="C469" s="218" t="s">
        <v>342</v>
      </c>
      <c r="D469" s="218" t="s">
        <v>141</v>
      </c>
      <c r="E469" s="219" t="s">
        <v>521</v>
      </c>
      <c r="F469" s="220" t="s">
        <v>522</v>
      </c>
      <c r="G469" s="221" t="s">
        <v>523</v>
      </c>
      <c r="H469" s="222">
        <v>1</v>
      </c>
      <c r="I469" s="223"/>
      <c r="J469" s="224">
        <f>ROUND(I469*H469,2)</f>
        <v>0</v>
      </c>
      <c r="K469" s="220" t="s">
        <v>145</v>
      </c>
      <c r="L469" s="44"/>
      <c r="M469" s="225" t="s">
        <v>1</v>
      </c>
      <c r="N469" s="226" t="s">
        <v>38</v>
      </c>
      <c r="O469" s="91"/>
      <c r="P469" s="227">
        <f>O469*H469</f>
        <v>0</v>
      </c>
      <c r="Q469" s="227">
        <v>0</v>
      </c>
      <c r="R469" s="227">
        <f>Q469*H469</f>
        <v>0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146</v>
      </c>
      <c r="AT469" s="229" t="s">
        <v>141</v>
      </c>
      <c r="AU469" s="229" t="s">
        <v>82</v>
      </c>
      <c r="AY469" s="17" t="s">
        <v>139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80</v>
      </c>
      <c r="BK469" s="230">
        <f>ROUND(I469*H469,2)</f>
        <v>0</v>
      </c>
      <c r="BL469" s="17" t="s">
        <v>146</v>
      </c>
      <c r="BM469" s="229" t="s">
        <v>524</v>
      </c>
    </row>
    <row r="470" s="2" customFormat="1">
      <c r="A470" s="38"/>
      <c r="B470" s="39"/>
      <c r="C470" s="40"/>
      <c r="D470" s="231" t="s">
        <v>147</v>
      </c>
      <c r="E470" s="40"/>
      <c r="F470" s="232" t="s">
        <v>522</v>
      </c>
      <c r="G470" s="40"/>
      <c r="H470" s="40"/>
      <c r="I470" s="233"/>
      <c r="J470" s="40"/>
      <c r="K470" s="40"/>
      <c r="L470" s="44"/>
      <c r="M470" s="234"/>
      <c r="N470" s="235"/>
      <c r="O470" s="91"/>
      <c r="P470" s="91"/>
      <c r="Q470" s="91"/>
      <c r="R470" s="91"/>
      <c r="S470" s="91"/>
      <c r="T470" s="92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147</v>
      </c>
      <c r="AU470" s="17" t="s">
        <v>82</v>
      </c>
    </row>
    <row r="471" s="2" customFormat="1">
      <c r="A471" s="38"/>
      <c r="B471" s="39"/>
      <c r="C471" s="40"/>
      <c r="D471" s="236" t="s">
        <v>148</v>
      </c>
      <c r="E471" s="40"/>
      <c r="F471" s="237" t="s">
        <v>525</v>
      </c>
      <c r="G471" s="40"/>
      <c r="H471" s="40"/>
      <c r="I471" s="233"/>
      <c r="J471" s="40"/>
      <c r="K471" s="40"/>
      <c r="L471" s="44"/>
      <c r="M471" s="234"/>
      <c r="N471" s="235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148</v>
      </c>
      <c r="AU471" s="17" t="s">
        <v>82</v>
      </c>
    </row>
    <row r="472" s="13" customFormat="1">
      <c r="A472" s="13"/>
      <c r="B472" s="238"/>
      <c r="C472" s="239"/>
      <c r="D472" s="231" t="s">
        <v>150</v>
      </c>
      <c r="E472" s="240" t="s">
        <v>1</v>
      </c>
      <c r="F472" s="241" t="s">
        <v>526</v>
      </c>
      <c r="G472" s="239"/>
      <c r="H472" s="242">
        <v>1</v>
      </c>
      <c r="I472" s="243"/>
      <c r="J472" s="239"/>
      <c r="K472" s="239"/>
      <c r="L472" s="244"/>
      <c r="M472" s="245"/>
      <c r="N472" s="246"/>
      <c r="O472" s="246"/>
      <c r="P472" s="246"/>
      <c r="Q472" s="246"/>
      <c r="R472" s="246"/>
      <c r="S472" s="246"/>
      <c r="T472" s="24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8" t="s">
        <v>150</v>
      </c>
      <c r="AU472" s="248" t="s">
        <v>82</v>
      </c>
      <c r="AV472" s="13" t="s">
        <v>82</v>
      </c>
      <c r="AW472" s="13" t="s">
        <v>30</v>
      </c>
      <c r="AX472" s="13" t="s">
        <v>73</v>
      </c>
      <c r="AY472" s="248" t="s">
        <v>139</v>
      </c>
    </row>
    <row r="473" s="14" customFormat="1">
      <c r="A473" s="14"/>
      <c r="B473" s="249"/>
      <c r="C473" s="250"/>
      <c r="D473" s="231" t="s">
        <v>150</v>
      </c>
      <c r="E473" s="251" t="s">
        <v>1</v>
      </c>
      <c r="F473" s="252" t="s">
        <v>152</v>
      </c>
      <c r="G473" s="250"/>
      <c r="H473" s="253">
        <v>1</v>
      </c>
      <c r="I473" s="254"/>
      <c r="J473" s="250"/>
      <c r="K473" s="250"/>
      <c r="L473" s="255"/>
      <c r="M473" s="256"/>
      <c r="N473" s="257"/>
      <c r="O473" s="257"/>
      <c r="P473" s="257"/>
      <c r="Q473" s="257"/>
      <c r="R473" s="257"/>
      <c r="S473" s="257"/>
      <c r="T473" s="258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9" t="s">
        <v>150</v>
      </c>
      <c r="AU473" s="259" t="s">
        <v>82</v>
      </c>
      <c r="AV473" s="14" t="s">
        <v>146</v>
      </c>
      <c r="AW473" s="14" t="s">
        <v>30</v>
      </c>
      <c r="AX473" s="14" t="s">
        <v>80</v>
      </c>
      <c r="AY473" s="259" t="s">
        <v>139</v>
      </c>
    </row>
    <row r="474" s="2" customFormat="1" ht="21.75" customHeight="1">
      <c r="A474" s="38"/>
      <c r="B474" s="39"/>
      <c r="C474" s="218" t="s">
        <v>527</v>
      </c>
      <c r="D474" s="218" t="s">
        <v>141</v>
      </c>
      <c r="E474" s="219" t="s">
        <v>528</v>
      </c>
      <c r="F474" s="220" t="s">
        <v>529</v>
      </c>
      <c r="G474" s="221" t="s">
        <v>523</v>
      </c>
      <c r="H474" s="222">
        <v>1</v>
      </c>
      <c r="I474" s="223"/>
      <c r="J474" s="224">
        <f>ROUND(I474*H474,2)</f>
        <v>0</v>
      </c>
      <c r="K474" s="220" t="s">
        <v>145</v>
      </c>
      <c r="L474" s="44"/>
      <c r="M474" s="225" t="s">
        <v>1</v>
      </c>
      <c r="N474" s="226" t="s">
        <v>38</v>
      </c>
      <c r="O474" s="91"/>
      <c r="P474" s="227">
        <f>O474*H474</f>
        <v>0</v>
      </c>
      <c r="Q474" s="227">
        <v>0</v>
      </c>
      <c r="R474" s="227">
        <f>Q474*H474</f>
        <v>0</v>
      </c>
      <c r="S474" s="227">
        <v>0</v>
      </c>
      <c r="T474" s="228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9" t="s">
        <v>146</v>
      </c>
      <c r="AT474" s="229" t="s">
        <v>141</v>
      </c>
      <c r="AU474" s="229" t="s">
        <v>82</v>
      </c>
      <c r="AY474" s="17" t="s">
        <v>139</v>
      </c>
      <c r="BE474" s="230">
        <f>IF(N474="základní",J474,0)</f>
        <v>0</v>
      </c>
      <c r="BF474" s="230">
        <f>IF(N474="snížená",J474,0)</f>
        <v>0</v>
      </c>
      <c r="BG474" s="230">
        <f>IF(N474="zákl. přenesená",J474,0)</f>
        <v>0</v>
      </c>
      <c r="BH474" s="230">
        <f>IF(N474="sníž. přenesená",J474,0)</f>
        <v>0</v>
      </c>
      <c r="BI474" s="230">
        <f>IF(N474="nulová",J474,0)</f>
        <v>0</v>
      </c>
      <c r="BJ474" s="17" t="s">
        <v>80</v>
      </c>
      <c r="BK474" s="230">
        <f>ROUND(I474*H474,2)</f>
        <v>0</v>
      </c>
      <c r="BL474" s="17" t="s">
        <v>146</v>
      </c>
      <c r="BM474" s="229" t="s">
        <v>530</v>
      </c>
    </row>
    <row r="475" s="2" customFormat="1">
      <c r="A475" s="38"/>
      <c r="B475" s="39"/>
      <c r="C475" s="40"/>
      <c r="D475" s="231" t="s">
        <v>147</v>
      </c>
      <c r="E475" s="40"/>
      <c r="F475" s="232" t="s">
        <v>529</v>
      </c>
      <c r="G475" s="40"/>
      <c r="H475" s="40"/>
      <c r="I475" s="233"/>
      <c r="J475" s="40"/>
      <c r="K475" s="40"/>
      <c r="L475" s="44"/>
      <c r="M475" s="234"/>
      <c r="N475" s="235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147</v>
      </c>
      <c r="AU475" s="17" t="s">
        <v>82</v>
      </c>
    </row>
    <row r="476" s="2" customFormat="1">
      <c r="A476" s="38"/>
      <c r="B476" s="39"/>
      <c r="C476" s="40"/>
      <c r="D476" s="236" t="s">
        <v>148</v>
      </c>
      <c r="E476" s="40"/>
      <c r="F476" s="237" t="s">
        <v>531</v>
      </c>
      <c r="G476" s="40"/>
      <c r="H476" s="40"/>
      <c r="I476" s="233"/>
      <c r="J476" s="40"/>
      <c r="K476" s="40"/>
      <c r="L476" s="44"/>
      <c r="M476" s="234"/>
      <c r="N476" s="235"/>
      <c r="O476" s="91"/>
      <c r="P476" s="91"/>
      <c r="Q476" s="91"/>
      <c r="R476" s="91"/>
      <c r="S476" s="91"/>
      <c r="T476" s="92"/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T476" s="17" t="s">
        <v>148</v>
      </c>
      <c r="AU476" s="17" t="s">
        <v>82</v>
      </c>
    </row>
    <row r="477" s="13" customFormat="1">
      <c r="A477" s="13"/>
      <c r="B477" s="238"/>
      <c r="C477" s="239"/>
      <c r="D477" s="231" t="s">
        <v>150</v>
      </c>
      <c r="E477" s="240" t="s">
        <v>1</v>
      </c>
      <c r="F477" s="241" t="s">
        <v>532</v>
      </c>
      <c r="G477" s="239"/>
      <c r="H477" s="242">
        <v>1</v>
      </c>
      <c r="I477" s="243"/>
      <c r="J477" s="239"/>
      <c r="K477" s="239"/>
      <c r="L477" s="244"/>
      <c r="M477" s="245"/>
      <c r="N477" s="246"/>
      <c r="O477" s="246"/>
      <c r="P477" s="246"/>
      <c r="Q477" s="246"/>
      <c r="R477" s="246"/>
      <c r="S477" s="246"/>
      <c r="T477" s="24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8" t="s">
        <v>150</v>
      </c>
      <c r="AU477" s="248" t="s">
        <v>82</v>
      </c>
      <c r="AV477" s="13" t="s">
        <v>82</v>
      </c>
      <c r="AW477" s="13" t="s">
        <v>30</v>
      </c>
      <c r="AX477" s="13" t="s">
        <v>73</v>
      </c>
      <c r="AY477" s="248" t="s">
        <v>139</v>
      </c>
    </row>
    <row r="478" s="14" customFormat="1">
      <c r="A478" s="14"/>
      <c r="B478" s="249"/>
      <c r="C478" s="250"/>
      <c r="D478" s="231" t="s">
        <v>150</v>
      </c>
      <c r="E478" s="251" t="s">
        <v>1</v>
      </c>
      <c r="F478" s="252" t="s">
        <v>152</v>
      </c>
      <c r="G478" s="250"/>
      <c r="H478" s="253">
        <v>1</v>
      </c>
      <c r="I478" s="254"/>
      <c r="J478" s="250"/>
      <c r="K478" s="250"/>
      <c r="L478" s="255"/>
      <c r="M478" s="256"/>
      <c r="N478" s="257"/>
      <c r="O478" s="257"/>
      <c r="P478" s="257"/>
      <c r="Q478" s="257"/>
      <c r="R478" s="257"/>
      <c r="S478" s="257"/>
      <c r="T478" s="258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9" t="s">
        <v>150</v>
      </c>
      <c r="AU478" s="259" t="s">
        <v>82</v>
      </c>
      <c r="AV478" s="14" t="s">
        <v>146</v>
      </c>
      <c r="AW478" s="14" t="s">
        <v>30</v>
      </c>
      <c r="AX478" s="14" t="s">
        <v>80</v>
      </c>
      <c r="AY478" s="259" t="s">
        <v>139</v>
      </c>
    </row>
    <row r="479" s="2" customFormat="1" ht="16.5" customHeight="1">
      <c r="A479" s="38"/>
      <c r="B479" s="39"/>
      <c r="C479" s="218" t="s">
        <v>346</v>
      </c>
      <c r="D479" s="218" t="s">
        <v>141</v>
      </c>
      <c r="E479" s="219" t="s">
        <v>533</v>
      </c>
      <c r="F479" s="220" t="s">
        <v>534</v>
      </c>
      <c r="G479" s="221" t="s">
        <v>523</v>
      </c>
      <c r="H479" s="222">
        <v>1</v>
      </c>
      <c r="I479" s="223"/>
      <c r="J479" s="224">
        <f>ROUND(I479*H479,2)</f>
        <v>0</v>
      </c>
      <c r="K479" s="220" t="s">
        <v>145</v>
      </c>
      <c r="L479" s="44"/>
      <c r="M479" s="225" t="s">
        <v>1</v>
      </c>
      <c r="N479" s="226" t="s">
        <v>38</v>
      </c>
      <c r="O479" s="91"/>
      <c r="P479" s="227">
        <f>O479*H479</f>
        <v>0</v>
      </c>
      <c r="Q479" s="227">
        <v>0</v>
      </c>
      <c r="R479" s="227">
        <f>Q479*H479</f>
        <v>0</v>
      </c>
      <c r="S479" s="227">
        <v>0</v>
      </c>
      <c r="T479" s="228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9" t="s">
        <v>146</v>
      </c>
      <c r="AT479" s="229" t="s">
        <v>141</v>
      </c>
      <c r="AU479" s="229" t="s">
        <v>82</v>
      </c>
      <c r="AY479" s="17" t="s">
        <v>139</v>
      </c>
      <c r="BE479" s="230">
        <f>IF(N479="základní",J479,0)</f>
        <v>0</v>
      </c>
      <c r="BF479" s="230">
        <f>IF(N479="snížená",J479,0)</f>
        <v>0</v>
      </c>
      <c r="BG479" s="230">
        <f>IF(N479="zákl. přenesená",J479,0)</f>
        <v>0</v>
      </c>
      <c r="BH479" s="230">
        <f>IF(N479="sníž. přenesená",J479,0)</f>
        <v>0</v>
      </c>
      <c r="BI479" s="230">
        <f>IF(N479="nulová",J479,0)</f>
        <v>0</v>
      </c>
      <c r="BJ479" s="17" t="s">
        <v>80</v>
      </c>
      <c r="BK479" s="230">
        <f>ROUND(I479*H479,2)</f>
        <v>0</v>
      </c>
      <c r="BL479" s="17" t="s">
        <v>146</v>
      </c>
      <c r="BM479" s="229" t="s">
        <v>535</v>
      </c>
    </row>
    <row r="480" s="2" customFormat="1">
      <c r="A480" s="38"/>
      <c r="B480" s="39"/>
      <c r="C480" s="40"/>
      <c r="D480" s="231" t="s">
        <v>147</v>
      </c>
      <c r="E480" s="40"/>
      <c r="F480" s="232" t="s">
        <v>534</v>
      </c>
      <c r="G480" s="40"/>
      <c r="H480" s="40"/>
      <c r="I480" s="233"/>
      <c r="J480" s="40"/>
      <c r="K480" s="40"/>
      <c r="L480" s="44"/>
      <c r="M480" s="234"/>
      <c r="N480" s="235"/>
      <c r="O480" s="91"/>
      <c r="P480" s="91"/>
      <c r="Q480" s="91"/>
      <c r="R480" s="91"/>
      <c r="S480" s="91"/>
      <c r="T480" s="92"/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T480" s="17" t="s">
        <v>147</v>
      </c>
      <c r="AU480" s="17" t="s">
        <v>82</v>
      </c>
    </row>
    <row r="481" s="2" customFormat="1">
      <c r="A481" s="38"/>
      <c r="B481" s="39"/>
      <c r="C481" s="40"/>
      <c r="D481" s="236" t="s">
        <v>148</v>
      </c>
      <c r="E481" s="40"/>
      <c r="F481" s="237" t="s">
        <v>536</v>
      </c>
      <c r="G481" s="40"/>
      <c r="H481" s="40"/>
      <c r="I481" s="233"/>
      <c r="J481" s="40"/>
      <c r="K481" s="40"/>
      <c r="L481" s="44"/>
      <c r="M481" s="234"/>
      <c r="N481" s="235"/>
      <c r="O481" s="91"/>
      <c r="P481" s="91"/>
      <c r="Q481" s="91"/>
      <c r="R481" s="91"/>
      <c r="S481" s="91"/>
      <c r="T481" s="92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148</v>
      </c>
      <c r="AU481" s="17" t="s">
        <v>82</v>
      </c>
    </row>
    <row r="482" s="13" customFormat="1">
      <c r="A482" s="13"/>
      <c r="B482" s="238"/>
      <c r="C482" s="239"/>
      <c r="D482" s="231" t="s">
        <v>150</v>
      </c>
      <c r="E482" s="240" t="s">
        <v>1</v>
      </c>
      <c r="F482" s="241" t="s">
        <v>537</v>
      </c>
      <c r="G482" s="239"/>
      <c r="H482" s="242">
        <v>1</v>
      </c>
      <c r="I482" s="243"/>
      <c r="J482" s="239"/>
      <c r="K482" s="239"/>
      <c r="L482" s="244"/>
      <c r="M482" s="245"/>
      <c r="N482" s="246"/>
      <c r="O482" s="246"/>
      <c r="P482" s="246"/>
      <c r="Q482" s="246"/>
      <c r="R482" s="246"/>
      <c r="S482" s="246"/>
      <c r="T482" s="24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8" t="s">
        <v>150</v>
      </c>
      <c r="AU482" s="248" t="s">
        <v>82</v>
      </c>
      <c r="AV482" s="13" t="s">
        <v>82</v>
      </c>
      <c r="AW482" s="13" t="s">
        <v>30</v>
      </c>
      <c r="AX482" s="13" t="s">
        <v>73</v>
      </c>
      <c r="AY482" s="248" t="s">
        <v>139</v>
      </c>
    </row>
    <row r="483" s="14" customFormat="1">
      <c r="A483" s="14"/>
      <c r="B483" s="249"/>
      <c r="C483" s="250"/>
      <c r="D483" s="231" t="s">
        <v>150</v>
      </c>
      <c r="E483" s="251" t="s">
        <v>1</v>
      </c>
      <c r="F483" s="252" t="s">
        <v>152</v>
      </c>
      <c r="G483" s="250"/>
      <c r="H483" s="253">
        <v>1</v>
      </c>
      <c r="I483" s="254"/>
      <c r="J483" s="250"/>
      <c r="K483" s="250"/>
      <c r="L483" s="255"/>
      <c r="M483" s="256"/>
      <c r="N483" s="257"/>
      <c r="O483" s="257"/>
      <c r="P483" s="257"/>
      <c r="Q483" s="257"/>
      <c r="R483" s="257"/>
      <c r="S483" s="257"/>
      <c r="T483" s="258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9" t="s">
        <v>150</v>
      </c>
      <c r="AU483" s="259" t="s">
        <v>82</v>
      </c>
      <c r="AV483" s="14" t="s">
        <v>146</v>
      </c>
      <c r="AW483" s="14" t="s">
        <v>30</v>
      </c>
      <c r="AX483" s="14" t="s">
        <v>80</v>
      </c>
      <c r="AY483" s="259" t="s">
        <v>139</v>
      </c>
    </row>
    <row r="484" s="2" customFormat="1" ht="44.25" customHeight="1">
      <c r="A484" s="38"/>
      <c r="B484" s="39"/>
      <c r="C484" s="218" t="s">
        <v>538</v>
      </c>
      <c r="D484" s="218" t="s">
        <v>141</v>
      </c>
      <c r="E484" s="219" t="s">
        <v>539</v>
      </c>
      <c r="F484" s="220" t="s">
        <v>540</v>
      </c>
      <c r="G484" s="221" t="s">
        <v>406</v>
      </c>
      <c r="H484" s="222">
        <v>1</v>
      </c>
      <c r="I484" s="223"/>
      <c r="J484" s="224">
        <f>ROUND(I484*H484,2)</f>
        <v>0</v>
      </c>
      <c r="K484" s="220" t="s">
        <v>1</v>
      </c>
      <c r="L484" s="44"/>
      <c r="M484" s="225" t="s">
        <v>1</v>
      </c>
      <c r="N484" s="226" t="s">
        <v>38</v>
      </c>
      <c r="O484" s="91"/>
      <c r="P484" s="227">
        <f>O484*H484</f>
        <v>0</v>
      </c>
      <c r="Q484" s="227">
        <v>0</v>
      </c>
      <c r="R484" s="227">
        <f>Q484*H484</f>
        <v>0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146</v>
      </c>
      <c r="AT484" s="229" t="s">
        <v>141</v>
      </c>
      <c r="AU484" s="229" t="s">
        <v>82</v>
      </c>
      <c r="AY484" s="17" t="s">
        <v>139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80</v>
      </c>
      <c r="BK484" s="230">
        <f>ROUND(I484*H484,2)</f>
        <v>0</v>
      </c>
      <c r="BL484" s="17" t="s">
        <v>146</v>
      </c>
      <c r="BM484" s="229" t="s">
        <v>541</v>
      </c>
    </row>
    <row r="485" s="2" customFormat="1">
      <c r="A485" s="38"/>
      <c r="B485" s="39"/>
      <c r="C485" s="40"/>
      <c r="D485" s="231" t="s">
        <v>147</v>
      </c>
      <c r="E485" s="40"/>
      <c r="F485" s="232" t="s">
        <v>540</v>
      </c>
      <c r="G485" s="40"/>
      <c r="H485" s="40"/>
      <c r="I485" s="233"/>
      <c r="J485" s="40"/>
      <c r="K485" s="40"/>
      <c r="L485" s="44"/>
      <c r="M485" s="234"/>
      <c r="N485" s="235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147</v>
      </c>
      <c r="AU485" s="17" t="s">
        <v>82</v>
      </c>
    </row>
    <row r="486" s="12" customFormat="1" ht="22.8" customHeight="1">
      <c r="A486" s="12"/>
      <c r="B486" s="202"/>
      <c r="C486" s="203"/>
      <c r="D486" s="204" t="s">
        <v>72</v>
      </c>
      <c r="E486" s="216" t="s">
        <v>542</v>
      </c>
      <c r="F486" s="216" t="s">
        <v>543</v>
      </c>
      <c r="G486" s="203"/>
      <c r="H486" s="203"/>
      <c r="I486" s="206"/>
      <c r="J486" s="217">
        <f>BK486</f>
        <v>0</v>
      </c>
      <c r="K486" s="203"/>
      <c r="L486" s="208"/>
      <c r="M486" s="209"/>
      <c r="N486" s="210"/>
      <c r="O486" s="210"/>
      <c r="P486" s="211">
        <f>SUM(P487:P488)</f>
        <v>0</v>
      </c>
      <c r="Q486" s="210"/>
      <c r="R486" s="211">
        <f>SUM(R487:R488)</f>
        <v>0</v>
      </c>
      <c r="S486" s="210"/>
      <c r="T486" s="212">
        <f>SUM(T487:T488)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3" t="s">
        <v>82</v>
      </c>
      <c r="AT486" s="214" t="s">
        <v>72</v>
      </c>
      <c r="AU486" s="214" t="s">
        <v>80</v>
      </c>
      <c r="AY486" s="213" t="s">
        <v>139</v>
      </c>
      <c r="BK486" s="215">
        <f>SUM(BK487:BK488)</f>
        <v>0</v>
      </c>
    </row>
    <row r="487" s="2" customFormat="1" ht="44.25" customHeight="1">
      <c r="A487" s="38"/>
      <c r="B487" s="39"/>
      <c r="C487" s="218" t="s">
        <v>352</v>
      </c>
      <c r="D487" s="218" t="s">
        <v>141</v>
      </c>
      <c r="E487" s="219" t="s">
        <v>544</v>
      </c>
      <c r="F487" s="220" t="s">
        <v>545</v>
      </c>
      <c r="G487" s="221" t="s">
        <v>406</v>
      </c>
      <c r="H487" s="222">
        <v>1</v>
      </c>
      <c r="I487" s="223"/>
      <c r="J487" s="224">
        <f>ROUND(I487*H487,2)</f>
        <v>0</v>
      </c>
      <c r="K487" s="220" t="s">
        <v>1</v>
      </c>
      <c r="L487" s="44"/>
      <c r="M487" s="225" t="s">
        <v>1</v>
      </c>
      <c r="N487" s="226" t="s">
        <v>38</v>
      </c>
      <c r="O487" s="91"/>
      <c r="P487" s="227">
        <f>O487*H487</f>
        <v>0</v>
      </c>
      <c r="Q487" s="227">
        <v>0</v>
      </c>
      <c r="R487" s="227">
        <f>Q487*H487</f>
        <v>0</v>
      </c>
      <c r="S487" s="227">
        <v>0</v>
      </c>
      <c r="T487" s="228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29" t="s">
        <v>196</v>
      </c>
      <c r="AT487" s="229" t="s">
        <v>141</v>
      </c>
      <c r="AU487" s="229" t="s">
        <v>82</v>
      </c>
      <c r="AY487" s="17" t="s">
        <v>139</v>
      </c>
      <c r="BE487" s="230">
        <f>IF(N487="základní",J487,0)</f>
        <v>0</v>
      </c>
      <c r="BF487" s="230">
        <f>IF(N487="snížená",J487,0)</f>
        <v>0</v>
      </c>
      <c r="BG487" s="230">
        <f>IF(N487="zákl. přenesená",J487,0)</f>
        <v>0</v>
      </c>
      <c r="BH487" s="230">
        <f>IF(N487="sníž. přenesená",J487,0)</f>
        <v>0</v>
      </c>
      <c r="BI487" s="230">
        <f>IF(N487="nulová",J487,0)</f>
        <v>0</v>
      </c>
      <c r="BJ487" s="17" t="s">
        <v>80</v>
      </c>
      <c r="BK487" s="230">
        <f>ROUND(I487*H487,2)</f>
        <v>0</v>
      </c>
      <c r="BL487" s="17" t="s">
        <v>196</v>
      </c>
      <c r="BM487" s="229" t="s">
        <v>546</v>
      </c>
    </row>
    <row r="488" s="2" customFormat="1">
      <c r="A488" s="38"/>
      <c r="B488" s="39"/>
      <c r="C488" s="40"/>
      <c r="D488" s="231" t="s">
        <v>147</v>
      </c>
      <c r="E488" s="40"/>
      <c r="F488" s="232" t="s">
        <v>545</v>
      </c>
      <c r="G488" s="40"/>
      <c r="H488" s="40"/>
      <c r="I488" s="233"/>
      <c r="J488" s="40"/>
      <c r="K488" s="40"/>
      <c r="L488" s="44"/>
      <c r="M488" s="234"/>
      <c r="N488" s="235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147</v>
      </c>
      <c r="AU488" s="17" t="s">
        <v>82</v>
      </c>
    </row>
    <row r="489" s="12" customFormat="1" ht="22.8" customHeight="1">
      <c r="A489" s="12"/>
      <c r="B489" s="202"/>
      <c r="C489" s="203"/>
      <c r="D489" s="204" t="s">
        <v>72</v>
      </c>
      <c r="E489" s="216" t="s">
        <v>547</v>
      </c>
      <c r="F489" s="216" t="s">
        <v>548</v>
      </c>
      <c r="G489" s="203"/>
      <c r="H489" s="203"/>
      <c r="I489" s="206"/>
      <c r="J489" s="217">
        <f>BK489</f>
        <v>0</v>
      </c>
      <c r="K489" s="203"/>
      <c r="L489" s="208"/>
      <c r="M489" s="209"/>
      <c r="N489" s="210"/>
      <c r="O489" s="210"/>
      <c r="P489" s="211">
        <f>SUM(P490:P499)</f>
        <v>0</v>
      </c>
      <c r="Q489" s="210"/>
      <c r="R489" s="211">
        <f>SUM(R490:R499)</f>
        <v>0</v>
      </c>
      <c r="S489" s="210"/>
      <c r="T489" s="212">
        <f>SUM(T490:T499)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3" t="s">
        <v>80</v>
      </c>
      <c r="AT489" s="214" t="s">
        <v>72</v>
      </c>
      <c r="AU489" s="214" t="s">
        <v>80</v>
      </c>
      <c r="AY489" s="213" t="s">
        <v>139</v>
      </c>
      <c r="BK489" s="215">
        <f>SUM(BK490:BK499)</f>
        <v>0</v>
      </c>
    </row>
    <row r="490" s="2" customFormat="1" ht="24.15" customHeight="1">
      <c r="A490" s="38"/>
      <c r="B490" s="39"/>
      <c r="C490" s="218" t="s">
        <v>549</v>
      </c>
      <c r="D490" s="218" t="s">
        <v>141</v>
      </c>
      <c r="E490" s="219" t="s">
        <v>550</v>
      </c>
      <c r="F490" s="220" t="s">
        <v>551</v>
      </c>
      <c r="G490" s="221" t="s">
        <v>144</v>
      </c>
      <c r="H490" s="222">
        <v>2.29</v>
      </c>
      <c r="I490" s="223"/>
      <c r="J490" s="224">
        <f>ROUND(I490*H490,2)</f>
        <v>0</v>
      </c>
      <c r="K490" s="220" t="s">
        <v>145</v>
      </c>
      <c r="L490" s="44"/>
      <c r="M490" s="225" t="s">
        <v>1</v>
      </c>
      <c r="N490" s="226" t="s">
        <v>38</v>
      </c>
      <c r="O490" s="91"/>
      <c r="P490" s="227">
        <f>O490*H490</f>
        <v>0</v>
      </c>
      <c r="Q490" s="227">
        <v>0</v>
      </c>
      <c r="R490" s="227">
        <f>Q490*H490</f>
        <v>0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146</v>
      </c>
      <c r="AT490" s="229" t="s">
        <v>141</v>
      </c>
      <c r="AU490" s="229" t="s">
        <v>82</v>
      </c>
      <c r="AY490" s="17" t="s">
        <v>139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80</v>
      </c>
      <c r="BK490" s="230">
        <f>ROUND(I490*H490,2)</f>
        <v>0</v>
      </c>
      <c r="BL490" s="17" t="s">
        <v>146</v>
      </c>
      <c r="BM490" s="229" t="s">
        <v>552</v>
      </c>
    </row>
    <row r="491" s="2" customFormat="1">
      <c r="A491" s="38"/>
      <c r="B491" s="39"/>
      <c r="C491" s="40"/>
      <c r="D491" s="231" t="s">
        <v>147</v>
      </c>
      <c r="E491" s="40"/>
      <c r="F491" s="232" t="s">
        <v>551</v>
      </c>
      <c r="G491" s="40"/>
      <c r="H491" s="40"/>
      <c r="I491" s="233"/>
      <c r="J491" s="40"/>
      <c r="K491" s="40"/>
      <c r="L491" s="44"/>
      <c r="M491" s="234"/>
      <c r="N491" s="235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147</v>
      </c>
      <c r="AU491" s="17" t="s">
        <v>82</v>
      </c>
    </row>
    <row r="492" s="2" customFormat="1">
      <c r="A492" s="38"/>
      <c r="B492" s="39"/>
      <c r="C492" s="40"/>
      <c r="D492" s="236" t="s">
        <v>148</v>
      </c>
      <c r="E492" s="40"/>
      <c r="F492" s="237" t="s">
        <v>553</v>
      </c>
      <c r="G492" s="40"/>
      <c r="H492" s="40"/>
      <c r="I492" s="233"/>
      <c r="J492" s="40"/>
      <c r="K492" s="40"/>
      <c r="L492" s="44"/>
      <c r="M492" s="234"/>
      <c r="N492" s="235"/>
      <c r="O492" s="91"/>
      <c r="P492" s="91"/>
      <c r="Q492" s="91"/>
      <c r="R492" s="91"/>
      <c r="S492" s="91"/>
      <c r="T492" s="92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148</v>
      </c>
      <c r="AU492" s="17" t="s">
        <v>82</v>
      </c>
    </row>
    <row r="493" s="13" customFormat="1">
      <c r="A493" s="13"/>
      <c r="B493" s="238"/>
      <c r="C493" s="239"/>
      <c r="D493" s="231" t="s">
        <v>150</v>
      </c>
      <c r="E493" s="240" t="s">
        <v>1</v>
      </c>
      <c r="F493" s="241" t="s">
        <v>554</v>
      </c>
      <c r="G493" s="239"/>
      <c r="H493" s="242">
        <v>2.29</v>
      </c>
      <c r="I493" s="243"/>
      <c r="J493" s="239"/>
      <c r="K493" s="239"/>
      <c r="L493" s="244"/>
      <c r="M493" s="245"/>
      <c r="N493" s="246"/>
      <c r="O493" s="246"/>
      <c r="P493" s="246"/>
      <c r="Q493" s="246"/>
      <c r="R493" s="246"/>
      <c r="S493" s="246"/>
      <c r="T493" s="247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8" t="s">
        <v>150</v>
      </c>
      <c r="AU493" s="248" t="s">
        <v>82</v>
      </c>
      <c r="AV493" s="13" t="s">
        <v>82</v>
      </c>
      <c r="AW493" s="13" t="s">
        <v>30</v>
      </c>
      <c r="AX493" s="13" t="s">
        <v>73</v>
      </c>
      <c r="AY493" s="248" t="s">
        <v>139</v>
      </c>
    </row>
    <row r="494" s="14" customFormat="1">
      <c r="A494" s="14"/>
      <c r="B494" s="249"/>
      <c r="C494" s="250"/>
      <c r="D494" s="231" t="s">
        <v>150</v>
      </c>
      <c r="E494" s="251" t="s">
        <v>1</v>
      </c>
      <c r="F494" s="252" t="s">
        <v>152</v>
      </c>
      <c r="G494" s="250"/>
      <c r="H494" s="253">
        <v>2.29</v>
      </c>
      <c r="I494" s="254"/>
      <c r="J494" s="250"/>
      <c r="K494" s="250"/>
      <c r="L494" s="255"/>
      <c r="M494" s="256"/>
      <c r="N494" s="257"/>
      <c r="O494" s="257"/>
      <c r="P494" s="257"/>
      <c r="Q494" s="257"/>
      <c r="R494" s="257"/>
      <c r="S494" s="257"/>
      <c r="T494" s="258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9" t="s">
        <v>150</v>
      </c>
      <c r="AU494" s="259" t="s">
        <v>82</v>
      </c>
      <c r="AV494" s="14" t="s">
        <v>146</v>
      </c>
      <c r="AW494" s="14" t="s">
        <v>30</v>
      </c>
      <c r="AX494" s="14" t="s">
        <v>80</v>
      </c>
      <c r="AY494" s="259" t="s">
        <v>139</v>
      </c>
    </row>
    <row r="495" s="2" customFormat="1" ht="24.15" customHeight="1">
      <c r="A495" s="38"/>
      <c r="B495" s="39"/>
      <c r="C495" s="218" t="s">
        <v>355</v>
      </c>
      <c r="D495" s="218" t="s">
        <v>141</v>
      </c>
      <c r="E495" s="219" t="s">
        <v>555</v>
      </c>
      <c r="F495" s="220" t="s">
        <v>556</v>
      </c>
      <c r="G495" s="221" t="s">
        <v>282</v>
      </c>
      <c r="H495" s="222">
        <v>2.7999999999999998</v>
      </c>
      <c r="I495" s="223"/>
      <c r="J495" s="224">
        <f>ROUND(I495*H495,2)</f>
        <v>0</v>
      </c>
      <c r="K495" s="220" t="s">
        <v>145</v>
      </c>
      <c r="L495" s="44"/>
      <c r="M495" s="225" t="s">
        <v>1</v>
      </c>
      <c r="N495" s="226" t="s">
        <v>38</v>
      </c>
      <c r="O495" s="91"/>
      <c r="P495" s="227">
        <f>O495*H495</f>
        <v>0</v>
      </c>
      <c r="Q495" s="227">
        <v>0</v>
      </c>
      <c r="R495" s="227">
        <f>Q495*H495</f>
        <v>0</v>
      </c>
      <c r="S495" s="227">
        <v>0</v>
      </c>
      <c r="T495" s="228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9" t="s">
        <v>146</v>
      </c>
      <c r="AT495" s="229" t="s">
        <v>141</v>
      </c>
      <c r="AU495" s="229" t="s">
        <v>82</v>
      </c>
      <c r="AY495" s="17" t="s">
        <v>139</v>
      </c>
      <c r="BE495" s="230">
        <f>IF(N495="základní",J495,0)</f>
        <v>0</v>
      </c>
      <c r="BF495" s="230">
        <f>IF(N495="snížená",J495,0)</f>
        <v>0</v>
      </c>
      <c r="BG495" s="230">
        <f>IF(N495="zákl. přenesená",J495,0)</f>
        <v>0</v>
      </c>
      <c r="BH495" s="230">
        <f>IF(N495="sníž. přenesená",J495,0)</f>
        <v>0</v>
      </c>
      <c r="BI495" s="230">
        <f>IF(N495="nulová",J495,0)</f>
        <v>0</v>
      </c>
      <c r="BJ495" s="17" t="s">
        <v>80</v>
      </c>
      <c r="BK495" s="230">
        <f>ROUND(I495*H495,2)</f>
        <v>0</v>
      </c>
      <c r="BL495" s="17" t="s">
        <v>146</v>
      </c>
      <c r="BM495" s="229" t="s">
        <v>557</v>
      </c>
    </row>
    <row r="496" s="2" customFormat="1">
      <c r="A496" s="38"/>
      <c r="B496" s="39"/>
      <c r="C496" s="40"/>
      <c r="D496" s="231" t="s">
        <v>147</v>
      </c>
      <c r="E496" s="40"/>
      <c r="F496" s="232" t="s">
        <v>556</v>
      </c>
      <c r="G496" s="40"/>
      <c r="H496" s="40"/>
      <c r="I496" s="233"/>
      <c r="J496" s="40"/>
      <c r="K496" s="40"/>
      <c r="L496" s="44"/>
      <c r="M496" s="234"/>
      <c r="N496" s="235"/>
      <c r="O496" s="91"/>
      <c r="P496" s="91"/>
      <c r="Q496" s="91"/>
      <c r="R496" s="91"/>
      <c r="S496" s="91"/>
      <c r="T496" s="92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147</v>
      </c>
      <c r="AU496" s="17" t="s">
        <v>82</v>
      </c>
    </row>
    <row r="497" s="2" customFormat="1">
      <c r="A497" s="38"/>
      <c r="B497" s="39"/>
      <c r="C497" s="40"/>
      <c r="D497" s="236" t="s">
        <v>148</v>
      </c>
      <c r="E497" s="40"/>
      <c r="F497" s="237" t="s">
        <v>558</v>
      </c>
      <c r="G497" s="40"/>
      <c r="H497" s="40"/>
      <c r="I497" s="233"/>
      <c r="J497" s="40"/>
      <c r="K497" s="40"/>
      <c r="L497" s="44"/>
      <c r="M497" s="234"/>
      <c r="N497" s="235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148</v>
      </c>
      <c r="AU497" s="17" t="s">
        <v>82</v>
      </c>
    </row>
    <row r="498" s="13" customFormat="1">
      <c r="A498" s="13"/>
      <c r="B498" s="238"/>
      <c r="C498" s="239"/>
      <c r="D498" s="231" t="s">
        <v>150</v>
      </c>
      <c r="E498" s="240" t="s">
        <v>1</v>
      </c>
      <c r="F498" s="241" t="s">
        <v>559</v>
      </c>
      <c r="G498" s="239"/>
      <c r="H498" s="242">
        <v>2.7999999999999998</v>
      </c>
      <c r="I498" s="243"/>
      <c r="J498" s="239"/>
      <c r="K498" s="239"/>
      <c r="L498" s="244"/>
      <c r="M498" s="245"/>
      <c r="N498" s="246"/>
      <c r="O498" s="246"/>
      <c r="P498" s="246"/>
      <c r="Q498" s="246"/>
      <c r="R498" s="246"/>
      <c r="S498" s="246"/>
      <c r="T498" s="24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8" t="s">
        <v>150</v>
      </c>
      <c r="AU498" s="248" t="s">
        <v>82</v>
      </c>
      <c r="AV498" s="13" t="s">
        <v>82</v>
      </c>
      <c r="AW498" s="13" t="s">
        <v>30</v>
      </c>
      <c r="AX498" s="13" t="s">
        <v>73</v>
      </c>
      <c r="AY498" s="248" t="s">
        <v>139</v>
      </c>
    </row>
    <row r="499" s="14" customFormat="1">
      <c r="A499" s="14"/>
      <c r="B499" s="249"/>
      <c r="C499" s="250"/>
      <c r="D499" s="231" t="s">
        <v>150</v>
      </c>
      <c r="E499" s="251" t="s">
        <v>1</v>
      </c>
      <c r="F499" s="252" t="s">
        <v>152</v>
      </c>
      <c r="G499" s="250"/>
      <c r="H499" s="253">
        <v>2.7999999999999998</v>
      </c>
      <c r="I499" s="254"/>
      <c r="J499" s="250"/>
      <c r="K499" s="250"/>
      <c r="L499" s="255"/>
      <c r="M499" s="256"/>
      <c r="N499" s="257"/>
      <c r="O499" s="257"/>
      <c r="P499" s="257"/>
      <c r="Q499" s="257"/>
      <c r="R499" s="257"/>
      <c r="S499" s="257"/>
      <c r="T499" s="258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9" t="s">
        <v>150</v>
      </c>
      <c r="AU499" s="259" t="s">
        <v>82</v>
      </c>
      <c r="AV499" s="14" t="s">
        <v>146</v>
      </c>
      <c r="AW499" s="14" t="s">
        <v>30</v>
      </c>
      <c r="AX499" s="14" t="s">
        <v>80</v>
      </c>
      <c r="AY499" s="259" t="s">
        <v>139</v>
      </c>
    </row>
    <row r="500" s="12" customFormat="1" ht="22.8" customHeight="1">
      <c r="A500" s="12"/>
      <c r="B500" s="202"/>
      <c r="C500" s="203"/>
      <c r="D500" s="204" t="s">
        <v>72</v>
      </c>
      <c r="E500" s="216" t="s">
        <v>560</v>
      </c>
      <c r="F500" s="216" t="s">
        <v>561</v>
      </c>
      <c r="G500" s="203"/>
      <c r="H500" s="203"/>
      <c r="I500" s="206"/>
      <c r="J500" s="217">
        <f>BK500</f>
        <v>0</v>
      </c>
      <c r="K500" s="203"/>
      <c r="L500" s="208"/>
      <c r="M500" s="209"/>
      <c r="N500" s="210"/>
      <c r="O500" s="210"/>
      <c r="P500" s="211">
        <f>SUM(P501:P510)</f>
        <v>0</v>
      </c>
      <c r="Q500" s="210"/>
      <c r="R500" s="211">
        <f>SUM(R501:R510)</f>
        <v>0</v>
      </c>
      <c r="S500" s="210"/>
      <c r="T500" s="212">
        <f>SUM(T501:T510)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213" t="s">
        <v>82</v>
      </c>
      <c r="AT500" s="214" t="s">
        <v>72</v>
      </c>
      <c r="AU500" s="214" t="s">
        <v>80</v>
      </c>
      <c r="AY500" s="213" t="s">
        <v>139</v>
      </c>
      <c r="BK500" s="215">
        <f>SUM(BK501:BK510)</f>
        <v>0</v>
      </c>
    </row>
    <row r="501" s="2" customFormat="1" ht="24.15" customHeight="1">
      <c r="A501" s="38"/>
      <c r="B501" s="39"/>
      <c r="C501" s="218" t="s">
        <v>562</v>
      </c>
      <c r="D501" s="218" t="s">
        <v>141</v>
      </c>
      <c r="E501" s="219" t="s">
        <v>563</v>
      </c>
      <c r="F501" s="220" t="s">
        <v>564</v>
      </c>
      <c r="G501" s="221" t="s">
        <v>212</v>
      </c>
      <c r="H501" s="222">
        <v>1</v>
      </c>
      <c r="I501" s="223"/>
      <c r="J501" s="224">
        <f>ROUND(I501*H501,2)</f>
        <v>0</v>
      </c>
      <c r="K501" s="220" t="s">
        <v>145</v>
      </c>
      <c r="L501" s="44"/>
      <c r="M501" s="225" t="s">
        <v>1</v>
      </c>
      <c r="N501" s="226" t="s">
        <v>38</v>
      </c>
      <c r="O501" s="91"/>
      <c r="P501" s="227">
        <f>O501*H501</f>
        <v>0</v>
      </c>
      <c r="Q501" s="227">
        <v>0</v>
      </c>
      <c r="R501" s="227">
        <f>Q501*H501</f>
        <v>0</v>
      </c>
      <c r="S501" s="227">
        <v>0</v>
      </c>
      <c r="T501" s="228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29" t="s">
        <v>196</v>
      </c>
      <c r="AT501" s="229" t="s">
        <v>141</v>
      </c>
      <c r="AU501" s="229" t="s">
        <v>82</v>
      </c>
      <c r="AY501" s="17" t="s">
        <v>139</v>
      </c>
      <c r="BE501" s="230">
        <f>IF(N501="základní",J501,0)</f>
        <v>0</v>
      </c>
      <c r="BF501" s="230">
        <f>IF(N501="snížená",J501,0)</f>
        <v>0</v>
      </c>
      <c r="BG501" s="230">
        <f>IF(N501="zákl. přenesená",J501,0)</f>
        <v>0</v>
      </c>
      <c r="BH501" s="230">
        <f>IF(N501="sníž. přenesená",J501,0)</f>
        <v>0</v>
      </c>
      <c r="BI501" s="230">
        <f>IF(N501="nulová",J501,0)</f>
        <v>0</v>
      </c>
      <c r="BJ501" s="17" t="s">
        <v>80</v>
      </c>
      <c r="BK501" s="230">
        <f>ROUND(I501*H501,2)</f>
        <v>0</v>
      </c>
      <c r="BL501" s="17" t="s">
        <v>196</v>
      </c>
      <c r="BM501" s="229" t="s">
        <v>565</v>
      </c>
    </row>
    <row r="502" s="2" customFormat="1">
      <c r="A502" s="38"/>
      <c r="B502" s="39"/>
      <c r="C502" s="40"/>
      <c r="D502" s="231" t="s">
        <v>147</v>
      </c>
      <c r="E502" s="40"/>
      <c r="F502" s="232" t="s">
        <v>564</v>
      </c>
      <c r="G502" s="40"/>
      <c r="H502" s="40"/>
      <c r="I502" s="233"/>
      <c r="J502" s="40"/>
      <c r="K502" s="40"/>
      <c r="L502" s="44"/>
      <c r="M502" s="234"/>
      <c r="N502" s="235"/>
      <c r="O502" s="91"/>
      <c r="P502" s="91"/>
      <c r="Q502" s="91"/>
      <c r="R502" s="91"/>
      <c r="S502" s="91"/>
      <c r="T502" s="92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147</v>
      </c>
      <c r="AU502" s="17" t="s">
        <v>82</v>
      </c>
    </row>
    <row r="503" s="2" customFormat="1">
      <c r="A503" s="38"/>
      <c r="B503" s="39"/>
      <c r="C503" s="40"/>
      <c r="D503" s="236" t="s">
        <v>148</v>
      </c>
      <c r="E503" s="40"/>
      <c r="F503" s="237" t="s">
        <v>566</v>
      </c>
      <c r="G503" s="40"/>
      <c r="H503" s="40"/>
      <c r="I503" s="233"/>
      <c r="J503" s="40"/>
      <c r="K503" s="40"/>
      <c r="L503" s="44"/>
      <c r="M503" s="234"/>
      <c r="N503" s="235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148</v>
      </c>
      <c r="AU503" s="17" t="s">
        <v>82</v>
      </c>
    </row>
    <row r="504" s="13" customFormat="1">
      <c r="A504" s="13"/>
      <c r="B504" s="238"/>
      <c r="C504" s="239"/>
      <c r="D504" s="231" t="s">
        <v>150</v>
      </c>
      <c r="E504" s="240" t="s">
        <v>1</v>
      </c>
      <c r="F504" s="241" t="s">
        <v>567</v>
      </c>
      <c r="G504" s="239"/>
      <c r="H504" s="242">
        <v>1</v>
      </c>
      <c r="I504" s="243"/>
      <c r="J504" s="239"/>
      <c r="K504" s="239"/>
      <c r="L504" s="244"/>
      <c r="M504" s="245"/>
      <c r="N504" s="246"/>
      <c r="O504" s="246"/>
      <c r="P504" s="246"/>
      <c r="Q504" s="246"/>
      <c r="R504" s="246"/>
      <c r="S504" s="246"/>
      <c r="T504" s="24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8" t="s">
        <v>150</v>
      </c>
      <c r="AU504" s="248" t="s">
        <v>82</v>
      </c>
      <c r="AV504" s="13" t="s">
        <v>82</v>
      </c>
      <c r="AW504" s="13" t="s">
        <v>30</v>
      </c>
      <c r="AX504" s="13" t="s">
        <v>73</v>
      </c>
      <c r="AY504" s="248" t="s">
        <v>139</v>
      </c>
    </row>
    <row r="505" s="14" customFormat="1">
      <c r="A505" s="14"/>
      <c r="B505" s="249"/>
      <c r="C505" s="250"/>
      <c r="D505" s="231" t="s">
        <v>150</v>
      </c>
      <c r="E505" s="251" t="s">
        <v>1</v>
      </c>
      <c r="F505" s="252" t="s">
        <v>152</v>
      </c>
      <c r="G505" s="250"/>
      <c r="H505" s="253">
        <v>1</v>
      </c>
      <c r="I505" s="254"/>
      <c r="J505" s="250"/>
      <c r="K505" s="250"/>
      <c r="L505" s="255"/>
      <c r="M505" s="256"/>
      <c r="N505" s="257"/>
      <c r="O505" s="257"/>
      <c r="P505" s="257"/>
      <c r="Q505" s="257"/>
      <c r="R505" s="257"/>
      <c r="S505" s="257"/>
      <c r="T505" s="258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9" t="s">
        <v>150</v>
      </c>
      <c r="AU505" s="259" t="s">
        <v>82</v>
      </c>
      <c r="AV505" s="14" t="s">
        <v>146</v>
      </c>
      <c r="AW505" s="14" t="s">
        <v>30</v>
      </c>
      <c r="AX505" s="14" t="s">
        <v>80</v>
      </c>
      <c r="AY505" s="259" t="s">
        <v>139</v>
      </c>
    </row>
    <row r="506" s="2" customFormat="1" ht="49.05" customHeight="1">
      <c r="A506" s="38"/>
      <c r="B506" s="39"/>
      <c r="C506" s="270" t="s">
        <v>359</v>
      </c>
      <c r="D506" s="270" t="s">
        <v>179</v>
      </c>
      <c r="E506" s="271" t="s">
        <v>568</v>
      </c>
      <c r="F506" s="272" t="s">
        <v>569</v>
      </c>
      <c r="G506" s="273" t="s">
        <v>212</v>
      </c>
      <c r="H506" s="274">
        <v>1</v>
      </c>
      <c r="I506" s="275"/>
      <c r="J506" s="276">
        <f>ROUND(I506*H506,2)</f>
        <v>0</v>
      </c>
      <c r="K506" s="272" t="s">
        <v>1</v>
      </c>
      <c r="L506" s="277"/>
      <c r="M506" s="278" t="s">
        <v>1</v>
      </c>
      <c r="N506" s="279" t="s">
        <v>38</v>
      </c>
      <c r="O506" s="91"/>
      <c r="P506" s="227">
        <f>O506*H506</f>
        <v>0</v>
      </c>
      <c r="Q506" s="227">
        <v>0</v>
      </c>
      <c r="R506" s="227">
        <f>Q506*H506</f>
        <v>0</v>
      </c>
      <c r="S506" s="227">
        <v>0</v>
      </c>
      <c r="T506" s="22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9" t="s">
        <v>239</v>
      </c>
      <c r="AT506" s="229" t="s">
        <v>179</v>
      </c>
      <c r="AU506" s="229" t="s">
        <v>82</v>
      </c>
      <c r="AY506" s="17" t="s">
        <v>139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7" t="s">
        <v>80</v>
      </c>
      <c r="BK506" s="230">
        <f>ROUND(I506*H506,2)</f>
        <v>0</v>
      </c>
      <c r="BL506" s="17" t="s">
        <v>196</v>
      </c>
      <c r="BM506" s="229" t="s">
        <v>570</v>
      </c>
    </row>
    <row r="507" s="2" customFormat="1">
      <c r="A507" s="38"/>
      <c r="B507" s="39"/>
      <c r="C507" s="40"/>
      <c r="D507" s="231" t="s">
        <v>147</v>
      </c>
      <c r="E507" s="40"/>
      <c r="F507" s="232" t="s">
        <v>569</v>
      </c>
      <c r="G507" s="40"/>
      <c r="H507" s="40"/>
      <c r="I507" s="233"/>
      <c r="J507" s="40"/>
      <c r="K507" s="40"/>
      <c r="L507" s="44"/>
      <c r="M507" s="234"/>
      <c r="N507" s="235"/>
      <c r="O507" s="91"/>
      <c r="P507" s="91"/>
      <c r="Q507" s="91"/>
      <c r="R507" s="91"/>
      <c r="S507" s="91"/>
      <c r="T507" s="9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147</v>
      </c>
      <c r="AU507" s="17" t="s">
        <v>82</v>
      </c>
    </row>
    <row r="508" s="2" customFormat="1" ht="44.25" customHeight="1">
      <c r="A508" s="38"/>
      <c r="B508" s="39"/>
      <c r="C508" s="218" t="s">
        <v>571</v>
      </c>
      <c r="D508" s="218" t="s">
        <v>141</v>
      </c>
      <c r="E508" s="219" t="s">
        <v>572</v>
      </c>
      <c r="F508" s="220" t="s">
        <v>573</v>
      </c>
      <c r="G508" s="221" t="s">
        <v>313</v>
      </c>
      <c r="H508" s="222">
        <v>0.084000000000000005</v>
      </c>
      <c r="I508" s="223"/>
      <c r="J508" s="224">
        <f>ROUND(I508*H508,2)</f>
        <v>0</v>
      </c>
      <c r="K508" s="220" t="s">
        <v>145</v>
      </c>
      <c r="L508" s="44"/>
      <c r="M508" s="225" t="s">
        <v>1</v>
      </c>
      <c r="N508" s="226" t="s">
        <v>38</v>
      </c>
      <c r="O508" s="91"/>
      <c r="P508" s="227">
        <f>O508*H508</f>
        <v>0</v>
      </c>
      <c r="Q508" s="227">
        <v>0</v>
      </c>
      <c r="R508" s="227">
        <f>Q508*H508</f>
        <v>0</v>
      </c>
      <c r="S508" s="227">
        <v>0</v>
      </c>
      <c r="T508" s="228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9" t="s">
        <v>196</v>
      </c>
      <c r="AT508" s="229" t="s">
        <v>141</v>
      </c>
      <c r="AU508" s="229" t="s">
        <v>82</v>
      </c>
      <c r="AY508" s="17" t="s">
        <v>139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17" t="s">
        <v>80</v>
      </c>
      <c r="BK508" s="230">
        <f>ROUND(I508*H508,2)</f>
        <v>0</v>
      </c>
      <c r="BL508" s="17" t="s">
        <v>196</v>
      </c>
      <c r="BM508" s="229" t="s">
        <v>574</v>
      </c>
    </row>
    <row r="509" s="2" customFormat="1">
      <c r="A509" s="38"/>
      <c r="B509" s="39"/>
      <c r="C509" s="40"/>
      <c r="D509" s="231" t="s">
        <v>147</v>
      </c>
      <c r="E509" s="40"/>
      <c r="F509" s="232" t="s">
        <v>573</v>
      </c>
      <c r="G509" s="40"/>
      <c r="H509" s="40"/>
      <c r="I509" s="233"/>
      <c r="J509" s="40"/>
      <c r="K509" s="40"/>
      <c r="L509" s="44"/>
      <c r="M509" s="234"/>
      <c r="N509" s="235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147</v>
      </c>
      <c r="AU509" s="17" t="s">
        <v>82</v>
      </c>
    </row>
    <row r="510" s="2" customFormat="1">
      <c r="A510" s="38"/>
      <c r="B510" s="39"/>
      <c r="C510" s="40"/>
      <c r="D510" s="236" t="s">
        <v>148</v>
      </c>
      <c r="E510" s="40"/>
      <c r="F510" s="237" t="s">
        <v>575</v>
      </c>
      <c r="G510" s="40"/>
      <c r="H510" s="40"/>
      <c r="I510" s="233"/>
      <c r="J510" s="40"/>
      <c r="K510" s="40"/>
      <c r="L510" s="44"/>
      <c r="M510" s="234"/>
      <c r="N510" s="235"/>
      <c r="O510" s="91"/>
      <c r="P510" s="91"/>
      <c r="Q510" s="91"/>
      <c r="R510" s="91"/>
      <c r="S510" s="91"/>
      <c r="T510" s="92"/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T510" s="17" t="s">
        <v>148</v>
      </c>
      <c r="AU510" s="17" t="s">
        <v>82</v>
      </c>
    </row>
    <row r="511" s="12" customFormat="1" ht="22.8" customHeight="1">
      <c r="A511" s="12"/>
      <c r="B511" s="202"/>
      <c r="C511" s="203"/>
      <c r="D511" s="204" t="s">
        <v>72</v>
      </c>
      <c r="E511" s="216" t="s">
        <v>576</v>
      </c>
      <c r="F511" s="216" t="s">
        <v>577</v>
      </c>
      <c r="G511" s="203"/>
      <c r="H511" s="203"/>
      <c r="I511" s="206"/>
      <c r="J511" s="217">
        <f>BK511</f>
        <v>0</v>
      </c>
      <c r="K511" s="203"/>
      <c r="L511" s="208"/>
      <c r="M511" s="209"/>
      <c r="N511" s="210"/>
      <c r="O511" s="210"/>
      <c r="P511" s="211">
        <f>SUM(P512:P516)</f>
        <v>0</v>
      </c>
      <c r="Q511" s="210"/>
      <c r="R511" s="211">
        <f>SUM(R512:R516)</f>
        <v>0</v>
      </c>
      <c r="S511" s="210"/>
      <c r="T511" s="212">
        <f>SUM(T512:T516)</f>
        <v>0</v>
      </c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R511" s="213" t="s">
        <v>80</v>
      </c>
      <c r="AT511" s="214" t="s">
        <v>72</v>
      </c>
      <c r="AU511" s="214" t="s">
        <v>80</v>
      </c>
      <c r="AY511" s="213" t="s">
        <v>139</v>
      </c>
      <c r="BK511" s="215">
        <f>SUM(BK512:BK516)</f>
        <v>0</v>
      </c>
    </row>
    <row r="512" s="2" customFormat="1" ht="24.15" customHeight="1">
      <c r="A512" s="38"/>
      <c r="B512" s="39"/>
      <c r="C512" s="218" t="s">
        <v>364</v>
      </c>
      <c r="D512" s="218" t="s">
        <v>141</v>
      </c>
      <c r="E512" s="219" t="s">
        <v>578</v>
      </c>
      <c r="F512" s="220" t="s">
        <v>579</v>
      </c>
      <c r="G512" s="221" t="s">
        <v>212</v>
      </c>
      <c r="H512" s="222">
        <v>1</v>
      </c>
      <c r="I512" s="223"/>
      <c r="J512" s="224">
        <f>ROUND(I512*H512,2)</f>
        <v>0</v>
      </c>
      <c r="K512" s="220" t="s">
        <v>145</v>
      </c>
      <c r="L512" s="44"/>
      <c r="M512" s="225" t="s">
        <v>1</v>
      </c>
      <c r="N512" s="226" t="s">
        <v>38</v>
      </c>
      <c r="O512" s="91"/>
      <c r="P512" s="227">
        <f>O512*H512</f>
        <v>0</v>
      </c>
      <c r="Q512" s="227">
        <v>0</v>
      </c>
      <c r="R512" s="227">
        <f>Q512*H512</f>
        <v>0</v>
      </c>
      <c r="S512" s="227">
        <v>0</v>
      </c>
      <c r="T512" s="228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9" t="s">
        <v>146</v>
      </c>
      <c r="AT512" s="229" t="s">
        <v>141</v>
      </c>
      <c r="AU512" s="229" t="s">
        <v>82</v>
      </c>
      <c r="AY512" s="17" t="s">
        <v>139</v>
      </c>
      <c r="BE512" s="230">
        <f>IF(N512="základní",J512,0)</f>
        <v>0</v>
      </c>
      <c r="BF512" s="230">
        <f>IF(N512="snížená",J512,0)</f>
        <v>0</v>
      </c>
      <c r="BG512" s="230">
        <f>IF(N512="zákl. přenesená",J512,0)</f>
        <v>0</v>
      </c>
      <c r="BH512" s="230">
        <f>IF(N512="sníž. přenesená",J512,0)</f>
        <v>0</v>
      </c>
      <c r="BI512" s="230">
        <f>IF(N512="nulová",J512,0)</f>
        <v>0</v>
      </c>
      <c r="BJ512" s="17" t="s">
        <v>80</v>
      </c>
      <c r="BK512" s="230">
        <f>ROUND(I512*H512,2)</f>
        <v>0</v>
      </c>
      <c r="BL512" s="17" t="s">
        <v>146</v>
      </c>
      <c r="BM512" s="229" t="s">
        <v>580</v>
      </c>
    </row>
    <row r="513" s="2" customFormat="1">
      <c r="A513" s="38"/>
      <c r="B513" s="39"/>
      <c r="C513" s="40"/>
      <c r="D513" s="231" t="s">
        <v>147</v>
      </c>
      <c r="E513" s="40"/>
      <c r="F513" s="232" t="s">
        <v>579</v>
      </c>
      <c r="G513" s="40"/>
      <c r="H513" s="40"/>
      <c r="I513" s="233"/>
      <c r="J513" s="40"/>
      <c r="K513" s="40"/>
      <c r="L513" s="44"/>
      <c r="M513" s="234"/>
      <c r="N513" s="235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147</v>
      </c>
      <c r="AU513" s="17" t="s">
        <v>82</v>
      </c>
    </row>
    <row r="514" s="2" customFormat="1">
      <c r="A514" s="38"/>
      <c r="B514" s="39"/>
      <c r="C514" s="40"/>
      <c r="D514" s="236" t="s">
        <v>148</v>
      </c>
      <c r="E514" s="40"/>
      <c r="F514" s="237" t="s">
        <v>581</v>
      </c>
      <c r="G514" s="40"/>
      <c r="H514" s="40"/>
      <c r="I514" s="233"/>
      <c r="J514" s="40"/>
      <c r="K514" s="40"/>
      <c r="L514" s="44"/>
      <c r="M514" s="234"/>
      <c r="N514" s="235"/>
      <c r="O514" s="91"/>
      <c r="P514" s="91"/>
      <c r="Q514" s="91"/>
      <c r="R514" s="91"/>
      <c r="S514" s="91"/>
      <c r="T514" s="92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T514" s="17" t="s">
        <v>148</v>
      </c>
      <c r="AU514" s="17" t="s">
        <v>82</v>
      </c>
    </row>
    <row r="515" s="13" customFormat="1">
      <c r="A515" s="13"/>
      <c r="B515" s="238"/>
      <c r="C515" s="239"/>
      <c r="D515" s="231" t="s">
        <v>150</v>
      </c>
      <c r="E515" s="240" t="s">
        <v>1</v>
      </c>
      <c r="F515" s="241" t="s">
        <v>582</v>
      </c>
      <c r="G515" s="239"/>
      <c r="H515" s="242">
        <v>1</v>
      </c>
      <c r="I515" s="243"/>
      <c r="J515" s="239"/>
      <c r="K515" s="239"/>
      <c r="L515" s="244"/>
      <c r="M515" s="245"/>
      <c r="N515" s="246"/>
      <c r="O515" s="246"/>
      <c r="P515" s="246"/>
      <c r="Q515" s="246"/>
      <c r="R515" s="246"/>
      <c r="S515" s="246"/>
      <c r="T515" s="247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8" t="s">
        <v>150</v>
      </c>
      <c r="AU515" s="248" t="s">
        <v>82</v>
      </c>
      <c r="AV515" s="13" t="s">
        <v>82</v>
      </c>
      <c r="AW515" s="13" t="s">
        <v>30</v>
      </c>
      <c r="AX515" s="13" t="s">
        <v>73</v>
      </c>
      <c r="AY515" s="248" t="s">
        <v>139</v>
      </c>
    </row>
    <row r="516" s="14" customFormat="1">
      <c r="A516" s="14"/>
      <c r="B516" s="249"/>
      <c r="C516" s="250"/>
      <c r="D516" s="231" t="s">
        <v>150</v>
      </c>
      <c r="E516" s="251" t="s">
        <v>1</v>
      </c>
      <c r="F516" s="252" t="s">
        <v>152</v>
      </c>
      <c r="G516" s="250"/>
      <c r="H516" s="253">
        <v>1</v>
      </c>
      <c r="I516" s="254"/>
      <c r="J516" s="250"/>
      <c r="K516" s="250"/>
      <c r="L516" s="255"/>
      <c r="M516" s="256"/>
      <c r="N516" s="257"/>
      <c r="O516" s="257"/>
      <c r="P516" s="257"/>
      <c r="Q516" s="257"/>
      <c r="R516" s="257"/>
      <c r="S516" s="257"/>
      <c r="T516" s="25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9" t="s">
        <v>150</v>
      </c>
      <c r="AU516" s="259" t="s">
        <v>82</v>
      </c>
      <c r="AV516" s="14" t="s">
        <v>146</v>
      </c>
      <c r="AW516" s="14" t="s">
        <v>30</v>
      </c>
      <c r="AX516" s="14" t="s">
        <v>80</v>
      </c>
      <c r="AY516" s="259" t="s">
        <v>139</v>
      </c>
    </row>
    <row r="517" s="12" customFormat="1" ht="22.8" customHeight="1">
      <c r="A517" s="12"/>
      <c r="B517" s="202"/>
      <c r="C517" s="203"/>
      <c r="D517" s="204" t="s">
        <v>72</v>
      </c>
      <c r="E517" s="216" t="s">
        <v>583</v>
      </c>
      <c r="F517" s="216" t="s">
        <v>584</v>
      </c>
      <c r="G517" s="203"/>
      <c r="H517" s="203"/>
      <c r="I517" s="206"/>
      <c r="J517" s="217">
        <f>BK517</f>
        <v>0</v>
      </c>
      <c r="K517" s="203"/>
      <c r="L517" s="208"/>
      <c r="M517" s="209"/>
      <c r="N517" s="210"/>
      <c r="O517" s="210"/>
      <c r="P517" s="211">
        <f>SUM(P518:P538)</f>
        <v>0</v>
      </c>
      <c r="Q517" s="210"/>
      <c r="R517" s="211">
        <f>SUM(R518:R538)</f>
        <v>0</v>
      </c>
      <c r="S517" s="210"/>
      <c r="T517" s="212">
        <f>SUM(T518:T538)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13" t="s">
        <v>82</v>
      </c>
      <c r="AT517" s="214" t="s">
        <v>72</v>
      </c>
      <c r="AU517" s="214" t="s">
        <v>80</v>
      </c>
      <c r="AY517" s="213" t="s">
        <v>139</v>
      </c>
      <c r="BK517" s="215">
        <f>SUM(BK518:BK538)</f>
        <v>0</v>
      </c>
    </row>
    <row r="518" s="2" customFormat="1" ht="24.15" customHeight="1">
      <c r="A518" s="38"/>
      <c r="B518" s="39"/>
      <c r="C518" s="218" t="s">
        <v>585</v>
      </c>
      <c r="D518" s="218" t="s">
        <v>141</v>
      </c>
      <c r="E518" s="219" t="s">
        <v>586</v>
      </c>
      <c r="F518" s="220" t="s">
        <v>587</v>
      </c>
      <c r="G518" s="221" t="s">
        <v>144</v>
      </c>
      <c r="H518" s="222">
        <v>2.0099999999999998</v>
      </c>
      <c r="I518" s="223"/>
      <c r="J518" s="224">
        <f>ROUND(I518*H518,2)</f>
        <v>0</v>
      </c>
      <c r="K518" s="220" t="s">
        <v>145</v>
      </c>
      <c r="L518" s="44"/>
      <c r="M518" s="225" t="s">
        <v>1</v>
      </c>
      <c r="N518" s="226" t="s">
        <v>38</v>
      </c>
      <c r="O518" s="91"/>
      <c r="P518" s="227">
        <f>O518*H518</f>
        <v>0</v>
      </c>
      <c r="Q518" s="227">
        <v>0</v>
      </c>
      <c r="R518" s="227">
        <f>Q518*H518</f>
        <v>0</v>
      </c>
      <c r="S518" s="227">
        <v>0</v>
      </c>
      <c r="T518" s="228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9" t="s">
        <v>196</v>
      </c>
      <c r="AT518" s="229" t="s">
        <v>141</v>
      </c>
      <c r="AU518" s="229" t="s">
        <v>82</v>
      </c>
      <c r="AY518" s="17" t="s">
        <v>139</v>
      </c>
      <c r="BE518" s="230">
        <f>IF(N518="základní",J518,0)</f>
        <v>0</v>
      </c>
      <c r="BF518" s="230">
        <f>IF(N518="snížená",J518,0)</f>
        <v>0</v>
      </c>
      <c r="BG518" s="230">
        <f>IF(N518="zákl. přenesená",J518,0)</f>
        <v>0</v>
      </c>
      <c r="BH518" s="230">
        <f>IF(N518="sníž. přenesená",J518,0)</f>
        <v>0</v>
      </c>
      <c r="BI518" s="230">
        <f>IF(N518="nulová",J518,0)</f>
        <v>0</v>
      </c>
      <c r="BJ518" s="17" t="s">
        <v>80</v>
      </c>
      <c r="BK518" s="230">
        <f>ROUND(I518*H518,2)</f>
        <v>0</v>
      </c>
      <c r="BL518" s="17" t="s">
        <v>196</v>
      </c>
      <c r="BM518" s="229" t="s">
        <v>588</v>
      </c>
    </row>
    <row r="519" s="2" customFormat="1">
      <c r="A519" s="38"/>
      <c r="B519" s="39"/>
      <c r="C519" s="40"/>
      <c r="D519" s="231" t="s">
        <v>147</v>
      </c>
      <c r="E519" s="40"/>
      <c r="F519" s="232" t="s">
        <v>587</v>
      </c>
      <c r="G519" s="40"/>
      <c r="H519" s="40"/>
      <c r="I519" s="233"/>
      <c r="J519" s="40"/>
      <c r="K519" s="40"/>
      <c r="L519" s="44"/>
      <c r="M519" s="234"/>
      <c r="N519" s="235"/>
      <c r="O519" s="91"/>
      <c r="P519" s="91"/>
      <c r="Q519" s="91"/>
      <c r="R519" s="91"/>
      <c r="S519" s="91"/>
      <c r="T519" s="92"/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T519" s="17" t="s">
        <v>147</v>
      </c>
      <c r="AU519" s="17" t="s">
        <v>82</v>
      </c>
    </row>
    <row r="520" s="2" customFormat="1">
      <c r="A520" s="38"/>
      <c r="B520" s="39"/>
      <c r="C520" s="40"/>
      <c r="D520" s="236" t="s">
        <v>148</v>
      </c>
      <c r="E520" s="40"/>
      <c r="F520" s="237" t="s">
        <v>589</v>
      </c>
      <c r="G520" s="40"/>
      <c r="H520" s="40"/>
      <c r="I520" s="233"/>
      <c r="J520" s="40"/>
      <c r="K520" s="40"/>
      <c r="L520" s="44"/>
      <c r="M520" s="234"/>
      <c r="N520" s="235"/>
      <c r="O520" s="91"/>
      <c r="P520" s="91"/>
      <c r="Q520" s="91"/>
      <c r="R520" s="91"/>
      <c r="S520" s="91"/>
      <c r="T520" s="92"/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T520" s="17" t="s">
        <v>148</v>
      </c>
      <c r="AU520" s="17" t="s">
        <v>82</v>
      </c>
    </row>
    <row r="521" s="2" customFormat="1" ht="24.15" customHeight="1">
      <c r="A521" s="38"/>
      <c r="B521" s="39"/>
      <c r="C521" s="218" t="s">
        <v>370</v>
      </c>
      <c r="D521" s="218" t="s">
        <v>141</v>
      </c>
      <c r="E521" s="219" t="s">
        <v>590</v>
      </c>
      <c r="F521" s="220" t="s">
        <v>591</v>
      </c>
      <c r="G521" s="221" t="s">
        <v>144</v>
      </c>
      <c r="H521" s="222">
        <v>2.0099999999999998</v>
      </c>
      <c r="I521" s="223"/>
      <c r="J521" s="224">
        <f>ROUND(I521*H521,2)</f>
        <v>0</v>
      </c>
      <c r="K521" s="220" t="s">
        <v>145</v>
      </c>
      <c r="L521" s="44"/>
      <c r="M521" s="225" t="s">
        <v>1</v>
      </c>
      <c r="N521" s="226" t="s">
        <v>38</v>
      </c>
      <c r="O521" s="91"/>
      <c r="P521" s="227">
        <f>O521*H521</f>
        <v>0</v>
      </c>
      <c r="Q521" s="227">
        <v>0</v>
      </c>
      <c r="R521" s="227">
        <f>Q521*H521</f>
        <v>0</v>
      </c>
      <c r="S521" s="227">
        <v>0</v>
      </c>
      <c r="T521" s="228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9" t="s">
        <v>196</v>
      </c>
      <c r="AT521" s="229" t="s">
        <v>141</v>
      </c>
      <c r="AU521" s="229" t="s">
        <v>82</v>
      </c>
      <c r="AY521" s="17" t="s">
        <v>139</v>
      </c>
      <c r="BE521" s="230">
        <f>IF(N521="základní",J521,0)</f>
        <v>0</v>
      </c>
      <c r="BF521" s="230">
        <f>IF(N521="snížená",J521,0)</f>
        <v>0</v>
      </c>
      <c r="BG521" s="230">
        <f>IF(N521="zákl. přenesená",J521,0)</f>
        <v>0</v>
      </c>
      <c r="BH521" s="230">
        <f>IF(N521="sníž. přenesená",J521,0)</f>
        <v>0</v>
      </c>
      <c r="BI521" s="230">
        <f>IF(N521="nulová",J521,0)</f>
        <v>0</v>
      </c>
      <c r="BJ521" s="17" t="s">
        <v>80</v>
      </c>
      <c r="BK521" s="230">
        <f>ROUND(I521*H521,2)</f>
        <v>0</v>
      </c>
      <c r="BL521" s="17" t="s">
        <v>196</v>
      </c>
      <c r="BM521" s="229" t="s">
        <v>592</v>
      </c>
    </row>
    <row r="522" s="2" customFormat="1">
      <c r="A522" s="38"/>
      <c r="B522" s="39"/>
      <c r="C522" s="40"/>
      <c r="D522" s="231" t="s">
        <v>147</v>
      </c>
      <c r="E522" s="40"/>
      <c r="F522" s="232" t="s">
        <v>591</v>
      </c>
      <c r="G522" s="40"/>
      <c r="H522" s="40"/>
      <c r="I522" s="233"/>
      <c r="J522" s="40"/>
      <c r="K522" s="40"/>
      <c r="L522" s="44"/>
      <c r="M522" s="234"/>
      <c r="N522" s="235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147</v>
      </c>
      <c r="AU522" s="17" t="s">
        <v>82</v>
      </c>
    </row>
    <row r="523" s="2" customFormat="1">
      <c r="A523" s="38"/>
      <c r="B523" s="39"/>
      <c r="C523" s="40"/>
      <c r="D523" s="236" t="s">
        <v>148</v>
      </c>
      <c r="E523" s="40"/>
      <c r="F523" s="237" t="s">
        <v>593</v>
      </c>
      <c r="G523" s="40"/>
      <c r="H523" s="40"/>
      <c r="I523" s="233"/>
      <c r="J523" s="40"/>
      <c r="K523" s="40"/>
      <c r="L523" s="44"/>
      <c r="M523" s="234"/>
      <c r="N523" s="235"/>
      <c r="O523" s="91"/>
      <c r="P523" s="91"/>
      <c r="Q523" s="91"/>
      <c r="R523" s="91"/>
      <c r="S523" s="91"/>
      <c r="T523" s="92"/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T523" s="17" t="s">
        <v>148</v>
      </c>
      <c r="AU523" s="17" t="s">
        <v>82</v>
      </c>
    </row>
    <row r="524" s="2" customFormat="1" ht="37.8" customHeight="1">
      <c r="A524" s="38"/>
      <c r="B524" s="39"/>
      <c r="C524" s="218" t="s">
        <v>594</v>
      </c>
      <c r="D524" s="218" t="s">
        <v>141</v>
      </c>
      <c r="E524" s="219" t="s">
        <v>595</v>
      </c>
      <c r="F524" s="220" t="s">
        <v>596</v>
      </c>
      <c r="G524" s="221" t="s">
        <v>144</v>
      </c>
      <c r="H524" s="222">
        <v>2.0099999999999998</v>
      </c>
      <c r="I524" s="223"/>
      <c r="J524" s="224">
        <f>ROUND(I524*H524,2)</f>
        <v>0</v>
      </c>
      <c r="K524" s="220" t="s">
        <v>145</v>
      </c>
      <c r="L524" s="44"/>
      <c r="M524" s="225" t="s">
        <v>1</v>
      </c>
      <c r="N524" s="226" t="s">
        <v>38</v>
      </c>
      <c r="O524" s="91"/>
      <c r="P524" s="227">
        <f>O524*H524</f>
        <v>0</v>
      </c>
      <c r="Q524" s="227">
        <v>0</v>
      </c>
      <c r="R524" s="227">
        <f>Q524*H524</f>
        <v>0</v>
      </c>
      <c r="S524" s="227">
        <v>0</v>
      </c>
      <c r="T524" s="228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9" t="s">
        <v>196</v>
      </c>
      <c r="AT524" s="229" t="s">
        <v>141</v>
      </c>
      <c r="AU524" s="229" t="s">
        <v>82</v>
      </c>
      <c r="AY524" s="17" t="s">
        <v>139</v>
      </c>
      <c r="BE524" s="230">
        <f>IF(N524="základní",J524,0)</f>
        <v>0</v>
      </c>
      <c r="BF524" s="230">
        <f>IF(N524="snížená",J524,0)</f>
        <v>0</v>
      </c>
      <c r="BG524" s="230">
        <f>IF(N524="zákl. přenesená",J524,0)</f>
        <v>0</v>
      </c>
      <c r="BH524" s="230">
        <f>IF(N524="sníž. přenesená",J524,0)</f>
        <v>0</v>
      </c>
      <c r="BI524" s="230">
        <f>IF(N524="nulová",J524,0)</f>
        <v>0</v>
      </c>
      <c r="BJ524" s="17" t="s">
        <v>80</v>
      </c>
      <c r="BK524" s="230">
        <f>ROUND(I524*H524,2)</f>
        <v>0</v>
      </c>
      <c r="BL524" s="17" t="s">
        <v>196</v>
      </c>
      <c r="BM524" s="229" t="s">
        <v>597</v>
      </c>
    </row>
    <row r="525" s="2" customFormat="1">
      <c r="A525" s="38"/>
      <c r="B525" s="39"/>
      <c r="C525" s="40"/>
      <c r="D525" s="231" t="s">
        <v>147</v>
      </c>
      <c r="E525" s="40"/>
      <c r="F525" s="232" t="s">
        <v>596</v>
      </c>
      <c r="G525" s="40"/>
      <c r="H525" s="40"/>
      <c r="I525" s="233"/>
      <c r="J525" s="40"/>
      <c r="K525" s="40"/>
      <c r="L525" s="44"/>
      <c r="M525" s="234"/>
      <c r="N525" s="235"/>
      <c r="O525" s="91"/>
      <c r="P525" s="91"/>
      <c r="Q525" s="91"/>
      <c r="R525" s="91"/>
      <c r="S525" s="91"/>
      <c r="T525" s="92"/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T525" s="17" t="s">
        <v>147</v>
      </c>
      <c r="AU525" s="17" t="s">
        <v>82</v>
      </c>
    </row>
    <row r="526" s="2" customFormat="1">
      <c r="A526" s="38"/>
      <c r="B526" s="39"/>
      <c r="C526" s="40"/>
      <c r="D526" s="236" t="s">
        <v>148</v>
      </c>
      <c r="E526" s="40"/>
      <c r="F526" s="237" t="s">
        <v>598</v>
      </c>
      <c r="G526" s="40"/>
      <c r="H526" s="40"/>
      <c r="I526" s="233"/>
      <c r="J526" s="40"/>
      <c r="K526" s="40"/>
      <c r="L526" s="44"/>
      <c r="M526" s="234"/>
      <c r="N526" s="235"/>
      <c r="O526" s="91"/>
      <c r="P526" s="91"/>
      <c r="Q526" s="91"/>
      <c r="R526" s="91"/>
      <c r="S526" s="91"/>
      <c r="T526" s="92"/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T526" s="17" t="s">
        <v>148</v>
      </c>
      <c r="AU526" s="17" t="s">
        <v>82</v>
      </c>
    </row>
    <row r="527" s="13" customFormat="1">
      <c r="A527" s="13"/>
      <c r="B527" s="238"/>
      <c r="C527" s="239"/>
      <c r="D527" s="231" t="s">
        <v>150</v>
      </c>
      <c r="E527" s="240" t="s">
        <v>1</v>
      </c>
      <c r="F527" s="241" t="s">
        <v>599</v>
      </c>
      <c r="G527" s="239"/>
      <c r="H527" s="242">
        <v>2.0099999999999998</v>
      </c>
      <c r="I527" s="243"/>
      <c r="J527" s="239"/>
      <c r="K527" s="239"/>
      <c r="L527" s="244"/>
      <c r="M527" s="245"/>
      <c r="N527" s="246"/>
      <c r="O527" s="246"/>
      <c r="P527" s="246"/>
      <c r="Q527" s="246"/>
      <c r="R527" s="246"/>
      <c r="S527" s="246"/>
      <c r="T527" s="24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8" t="s">
        <v>150</v>
      </c>
      <c r="AU527" s="248" t="s">
        <v>82</v>
      </c>
      <c r="AV527" s="13" t="s">
        <v>82</v>
      </c>
      <c r="AW527" s="13" t="s">
        <v>30</v>
      </c>
      <c r="AX527" s="13" t="s">
        <v>73</v>
      </c>
      <c r="AY527" s="248" t="s">
        <v>139</v>
      </c>
    </row>
    <row r="528" s="14" customFormat="1">
      <c r="A528" s="14"/>
      <c r="B528" s="249"/>
      <c r="C528" s="250"/>
      <c r="D528" s="231" t="s">
        <v>150</v>
      </c>
      <c r="E528" s="251" t="s">
        <v>1</v>
      </c>
      <c r="F528" s="252" t="s">
        <v>152</v>
      </c>
      <c r="G528" s="250"/>
      <c r="H528" s="253">
        <v>2.0099999999999998</v>
      </c>
      <c r="I528" s="254"/>
      <c r="J528" s="250"/>
      <c r="K528" s="250"/>
      <c r="L528" s="255"/>
      <c r="M528" s="256"/>
      <c r="N528" s="257"/>
      <c r="O528" s="257"/>
      <c r="P528" s="257"/>
      <c r="Q528" s="257"/>
      <c r="R528" s="257"/>
      <c r="S528" s="257"/>
      <c r="T528" s="258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9" t="s">
        <v>150</v>
      </c>
      <c r="AU528" s="259" t="s">
        <v>82</v>
      </c>
      <c r="AV528" s="14" t="s">
        <v>146</v>
      </c>
      <c r="AW528" s="14" t="s">
        <v>30</v>
      </c>
      <c r="AX528" s="14" t="s">
        <v>80</v>
      </c>
      <c r="AY528" s="259" t="s">
        <v>139</v>
      </c>
    </row>
    <row r="529" s="2" customFormat="1" ht="44.25" customHeight="1">
      <c r="A529" s="38"/>
      <c r="B529" s="39"/>
      <c r="C529" s="270" t="s">
        <v>374</v>
      </c>
      <c r="D529" s="270" t="s">
        <v>179</v>
      </c>
      <c r="E529" s="271" t="s">
        <v>600</v>
      </c>
      <c r="F529" s="272" t="s">
        <v>601</v>
      </c>
      <c r="G529" s="273" t="s">
        <v>144</v>
      </c>
      <c r="H529" s="274">
        <v>2.2109999999999999</v>
      </c>
      <c r="I529" s="275"/>
      <c r="J529" s="276">
        <f>ROUND(I529*H529,2)</f>
        <v>0</v>
      </c>
      <c r="K529" s="272" t="s">
        <v>1</v>
      </c>
      <c r="L529" s="277"/>
      <c r="M529" s="278" t="s">
        <v>1</v>
      </c>
      <c r="N529" s="279" t="s">
        <v>38</v>
      </c>
      <c r="O529" s="91"/>
      <c r="P529" s="227">
        <f>O529*H529</f>
        <v>0</v>
      </c>
      <c r="Q529" s="227">
        <v>0</v>
      </c>
      <c r="R529" s="227">
        <f>Q529*H529</f>
        <v>0</v>
      </c>
      <c r="S529" s="227">
        <v>0</v>
      </c>
      <c r="T529" s="228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9" t="s">
        <v>239</v>
      </c>
      <c r="AT529" s="229" t="s">
        <v>179</v>
      </c>
      <c r="AU529" s="229" t="s">
        <v>82</v>
      </c>
      <c r="AY529" s="17" t="s">
        <v>139</v>
      </c>
      <c r="BE529" s="230">
        <f>IF(N529="základní",J529,0)</f>
        <v>0</v>
      </c>
      <c r="BF529" s="230">
        <f>IF(N529="snížená",J529,0)</f>
        <v>0</v>
      </c>
      <c r="BG529" s="230">
        <f>IF(N529="zákl. přenesená",J529,0)</f>
        <v>0</v>
      </c>
      <c r="BH529" s="230">
        <f>IF(N529="sníž. přenesená",J529,0)</f>
        <v>0</v>
      </c>
      <c r="BI529" s="230">
        <f>IF(N529="nulová",J529,0)</f>
        <v>0</v>
      </c>
      <c r="BJ529" s="17" t="s">
        <v>80</v>
      </c>
      <c r="BK529" s="230">
        <f>ROUND(I529*H529,2)</f>
        <v>0</v>
      </c>
      <c r="BL529" s="17" t="s">
        <v>196</v>
      </c>
      <c r="BM529" s="229" t="s">
        <v>602</v>
      </c>
    </row>
    <row r="530" s="2" customFormat="1">
      <c r="A530" s="38"/>
      <c r="B530" s="39"/>
      <c r="C530" s="40"/>
      <c r="D530" s="231" t="s">
        <v>147</v>
      </c>
      <c r="E530" s="40"/>
      <c r="F530" s="232" t="s">
        <v>601</v>
      </c>
      <c r="G530" s="40"/>
      <c r="H530" s="40"/>
      <c r="I530" s="233"/>
      <c r="J530" s="40"/>
      <c r="K530" s="40"/>
      <c r="L530" s="44"/>
      <c r="M530" s="234"/>
      <c r="N530" s="235"/>
      <c r="O530" s="91"/>
      <c r="P530" s="91"/>
      <c r="Q530" s="91"/>
      <c r="R530" s="91"/>
      <c r="S530" s="91"/>
      <c r="T530" s="92"/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T530" s="17" t="s">
        <v>147</v>
      </c>
      <c r="AU530" s="17" t="s">
        <v>82</v>
      </c>
    </row>
    <row r="531" s="13" customFormat="1">
      <c r="A531" s="13"/>
      <c r="B531" s="238"/>
      <c r="C531" s="239"/>
      <c r="D531" s="231" t="s">
        <v>150</v>
      </c>
      <c r="E531" s="240" t="s">
        <v>1</v>
      </c>
      <c r="F531" s="241" t="s">
        <v>603</v>
      </c>
      <c r="G531" s="239"/>
      <c r="H531" s="242">
        <v>2.2109999999999999</v>
      </c>
      <c r="I531" s="243"/>
      <c r="J531" s="239"/>
      <c r="K531" s="239"/>
      <c r="L531" s="244"/>
      <c r="M531" s="245"/>
      <c r="N531" s="246"/>
      <c r="O531" s="246"/>
      <c r="P531" s="246"/>
      <c r="Q531" s="246"/>
      <c r="R531" s="246"/>
      <c r="S531" s="246"/>
      <c r="T531" s="24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8" t="s">
        <v>150</v>
      </c>
      <c r="AU531" s="248" t="s">
        <v>82</v>
      </c>
      <c r="AV531" s="13" t="s">
        <v>82</v>
      </c>
      <c r="AW531" s="13" t="s">
        <v>30</v>
      </c>
      <c r="AX531" s="13" t="s">
        <v>73</v>
      </c>
      <c r="AY531" s="248" t="s">
        <v>139</v>
      </c>
    </row>
    <row r="532" s="14" customFormat="1">
      <c r="A532" s="14"/>
      <c r="B532" s="249"/>
      <c r="C532" s="250"/>
      <c r="D532" s="231" t="s">
        <v>150</v>
      </c>
      <c r="E532" s="251" t="s">
        <v>1</v>
      </c>
      <c r="F532" s="252" t="s">
        <v>152</v>
      </c>
      <c r="G532" s="250"/>
      <c r="H532" s="253">
        <v>2.2109999999999999</v>
      </c>
      <c r="I532" s="254"/>
      <c r="J532" s="250"/>
      <c r="K532" s="250"/>
      <c r="L532" s="255"/>
      <c r="M532" s="256"/>
      <c r="N532" s="257"/>
      <c r="O532" s="257"/>
      <c r="P532" s="257"/>
      <c r="Q532" s="257"/>
      <c r="R532" s="257"/>
      <c r="S532" s="257"/>
      <c r="T532" s="258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9" t="s">
        <v>150</v>
      </c>
      <c r="AU532" s="259" t="s">
        <v>82</v>
      </c>
      <c r="AV532" s="14" t="s">
        <v>146</v>
      </c>
      <c r="AW532" s="14" t="s">
        <v>30</v>
      </c>
      <c r="AX532" s="14" t="s">
        <v>80</v>
      </c>
      <c r="AY532" s="259" t="s">
        <v>139</v>
      </c>
    </row>
    <row r="533" s="2" customFormat="1" ht="33" customHeight="1">
      <c r="A533" s="38"/>
      <c r="B533" s="39"/>
      <c r="C533" s="218" t="s">
        <v>604</v>
      </c>
      <c r="D533" s="218" t="s">
        <v>141</v>
      </c>
      <c r="E533" s="219" t="s">
        <v>605</v>
      </c>
      <c r="F533" s="220" t="s">
        <v>606</v>
      </c>
      <c r="G533" s="221" t="s">
        <v>144</v>
      </c>
      <c r="H533" s="222">
        <v>2.0099999999999998</v>
      </c>
      <c r="I533" s="223"/>
      <c r="J533" s="224">
        <f>ROUND(I533*H533,2)</f>
        <v>0</v>
      </c>
      <c r="K533" s="220" t="s">
        <v>145</v>
      </c>
      <c r="L533" s="44"/>
      <c r="M533" s="225" t="s">
        <v>1</v>
      </c>
      <c r="N533" s="226" t="s">
        <v>38</v>
      </c>
      <c r="O533" s="91"/>
      <c r="P533" s="227">
        <f>O533*H533</f>
        <v>0</v>
      </c>
      <c r="Q533" s="227">
        <v>0</v>
      </c>
      <c r="R533" s="227">
        <f>Q533*H533</f>
        <v>0</v>
      </c>
      <c r="S533" s="227">
        <v>0</v>
      </c>
      <c r="T533" s="228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9" t="s">
        <v>196</v>
      </c>
      <c r="AT533" s="229" t="s">
        <v>141</v>
      </c>
      <c r="AU533" s="229" t="s">
        <v>82</v>
      </c>
      <c r="AY533" s="17" t="s">
        <v>139</v>
      </c>
      <c r="BE533" s="230">
        <f>IF(N533="základní",J533,0)</f>
        <v>0</v>
      </c>
      <c r="BF533" s="230">
        <f>IF(N533="snížená",J533,0)</f>
        <v>0</v>
      </c>
      <c r="BG533" s="230">
        <f>IF(N533="zákl. přenesená",J533,0)</f>
        <v>0</v>
      </c>
      <c r="BH533" s="230">
        <f>IF(N533="sníž. přenesená",J533,0)</f>
        <v>0</v>
      </c>
      <c r="BI533" s="230">
        <f>IF(N533="nulová",J533,0)</f>
        <v>0</v>
      </c>
      <c r="BJ533" s="17" t="s">
        <v>80</v>
      </c>
      <c r="BK533" s="230">
        <f>ROUND(I533*H533,2)</f>
        <v>0</v>
      </c>
      <c r="BL533" s="17" t="s">
        <v>196</v>
      </c>
      <c r="BM533" s="229" t="s">
        <v>607</v>
      </c>
    </row>
    <row r="534" s="2" customFormat="1">
      <c r="A534" s="38"/>
      <c r="B534" s="39"/>
      <c r="C534" s="40"/>
      <c r="D534" s="231" t="s">
        <v>147</v>
      </c>
      <c r="E534" s="40"/>
      <c r="F534" s="232" t="s">
        <v>606</v>
      </c>
      <c r="G534" s="40"/>
      <c r="H534" s="40"/>
      <c r="I534" s="233"/>
      <c r="J534" s="40"/>
      <c r="K534" s="40"/>
      <c r="L534" s="44"/>
      <c r="M534" s="234"/>
      <c r="N534" s="235"/>
      <c r="O534" s="91"/>
      <c r="P534" s="91"/>
      <c r="Q534" s="91"/>
      <c r="R534" s="91"/>
      <c r="S534" s="91"/>
      <c r="T534" s="92"/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T534" s="17" t="s">
        <v>147</v>
      </c>
      <c r="AU534" s="17" t="s">
        <v>82</v>
      </c>
    </row>
    <row r="535" s="2" customFormat="1">
      <c r="A535" s="38"/>
      <c r="B535" s="39"/>
      <c r="C535" s="40"/>
      <c r="D535" s="236" t="s">
        <v>148</v>
      </c>
      <c r="E535" s="40"/>
      <c r="F535" s="237" t="s">
        <v>608</v>
      </c>
      <c r="G535" s="40"/>
      <c r="H535" s="40"/>
      <c r="I535" s="233"/>
      <c r="J535" s="40"/>
      <c r="K535" s="40"/>
      <c r="L535" s="44"/>
      <c r="M535" s="234"/>
      <c r="N535" s="235"/>
      <c r="O535" s="91"/>
      <c r="P535" s="91"/>
      <c r="Q535" s="91"/>
      <c r="R535" s="91"/>
      <c r="S535" s="91"/>
      <c r="T535" s="92"/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T535" s="17" t="s">
        <v>148</v>
      </c>
      <c r="AU535" s="17" t="s">
        <v>82</v>
      </c>
    </row>
    <row r="536" s="2" customFormat="1" ht="44.25" customHeight="1">
      <c r="A536" s="38"/>
      <c r="B536" s="39"/>
      <c r="C536" s="218" t="s">
        <v>378</v>
      </c>
      <c r="D536" s="218" t="s">
        <v>141</v>
      </c>
      <c r="E536" s="219" t="s">
        <v>609</v>
      </c>
      <c r="F536" s="220" t="s">
        <v>610</v>
      </c>
      <c r="G536" s="221" t="s">
        <v>313</v>
      </c>
      <c r="H536" s="222">
        <v>0.032000000000000001</v>
      </c>
      <c r="I536" s="223"/>
      <c r="J536" s="224">
        <f>ROUND(I536*H536,2)</f>
        <v>0</v>
      </c>
      <c r="K536" s="220" t="s">
        <v>145</v>
      </c>
      <c r="L536" s="44"/>
      <c r="M536" s="225" t="s">
        <v>1</v>
      </c>
      <c r="N536" s="226" t="s">
        <v>38</v>
      </c>
      <c r="O536" s="91"/>
      <c r="P536" s="227">
        <f>O536*H536</f>
        <v>0</v>
      </c>
      <c r="Q536" s="227">
        <v>0</v>
      </c>
      <c r="R536" s="227">
        <f>Q536*H536</f>
        <v>0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196</v>
      </c>
      <c r="AT536" s="229" t="s">
        <v>141</v>
      </c>
      <c r="AU536" s="229" t="s">
        <v>82</v>
      </c>
      <c r="AY536" s="17" t="s">
        <v>139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80</v>
      </c>
      <c r="BK536" s="230">
        <f>ROUND(I536*H536,2)</f>
        <v>0</v>
      </c>
      <c r="BL536" s="17" t="s">
        <v>196</v>
      </c>
      <c r="BM536" s="229" t="s">
        <v>611</v>
      </c>
    </row>
    <row r="537" s="2" customFormat="1">
      <c r="A537" s="38"/>
      <c r="B537" s="39"/>
      <c r="C537" s="40"/>
      <c r="D537" s="231" t="s">
        <v>147</v>
      </c>
      <c r="E537" s="40"/>
      <c r="F537" s="232" t="s">
        <v>610</v>
      </c>
      <c r="G537" s="40"/>
      <c r="H537" s="40"/>
      <c r="I537" s="233"/>
      <c r="J537" s="40"/>
      <c r="K537" s="40"/>
      <c r="L537" s="44"/>
      <c r="M537" s="234"/>
      <c r="N537" s="235"/>
      <c r="O537" s="91"/>
      <c r="P537" s="91"/>
      <c r="Q537" s="91"/>
      <c r="R537" s="91"/>
      <c r="S537" s="91"/>
      <c r="T537" s="92"/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T537" s="17" t="s">
        <v>147</v>
      </c>
      <c r="AU537" s="17" t="s">
        <v>82</v>
      </c>
    </row>
    <row r="538" s="2" customFormat="1">
      <c r="A538" s="38"/>
      <c r="B538" s="39"/>
      <c r="C538" s="40"/>
      <c r="D538" s="236" t="s">
        <v>148</v>
      </c>
      <c r="E538" s="40"/>
      <c r="F538" s="237" t="s">
        <v>612</v>
      </c>
      <c r="G538" s="40"/>
      <c r="H538" s="40"/>
      <c r="I538" s="233"/>
      <c r="J538" s="40"/>
      <c r="K538" s="40"/>
      <c r="L538" s="44"/>
      <c r="M538" s="234"/>
      <c r="N538" s="235"/>
      <c r="O538" s="91"/>
      <c r="P538" s="91"/>
      <c r="Q538" s="91"/>
      <c r="R538" s="91"/>
      <c r="S538" s="91"/>
      <c r="T538" s="92"/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T538" s="17" t="s">
        <v>148</v>
      </c>
      <c r="AU538" s="17" t="s">
        <v>82</v>
      </c>
    </row>
    <row r="539" s="12" customFormat="1" ht="22.8" customHeight="1">
      <c r="A539" s="12"/>
      <c r="B539" s="202"/>
      <c r="C539" s="203"/>
      <c r="D539" s="204" t="s">
        <v>72</v>
      </c>
      <c r="E539" s="216" t="s">
        <v>613</v>
      </c>
      <c r="F539" s="216" t="s">
        <v>614</v>
      </c>
      <c r="G539" s="203"/>
      <c r="H539" s="203"/>
      <c r="I539" s="206"/>
      <c r="J539" s="217">
        <f>BK539</f>
        <v>0</v>
      </c>
      <c r="K539" s="203"/>
      <c r="L539" s="208"/>
      <c r="M539" s="209"/>
      <c r="N539" s="210"/>
      <c r="O539" s="210"/>
      <c r="P539" s="211">
        <f>SUM(P540:P579)</f>
        <v>0</v>
      </c>
      <c r="Q539" s="210"/>
      <c r="R539" s="211">
        <f>SUM(R540:R579)</f>
        <v>0</v>
      </c>
      <c r="S539" s="210"/>
      <c r="T539" s="212">
        <f>SUM(T540:T579)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3" t="s">
        <v>82</v>
      </c>
      <c r="AT539" s="214" t="s">
        <v>72</v>
      </c>
      <c r="AU539" s="214" t="s">
        <v>80</v>
      </c>
      <c r="AY539" s="213" t="s">
        <v>139</v>
      </c>
      <c r="BK539" s="215">
        <f>SUM(BK540:BK579)</f>
        <v>0</v>
      </c>
    </row>
    <row r="540" s="2" customFormat="1" ht="37.8" customHeight="1">
      <c r="A540" s="38"/>
      <c r="B540" s="39"/>
      <c r="C540" s="218" t="s">
        <v>615</v>
      </c>
      <c r="D540" s="218" t="s">
        <v>141</v>
      </c>
      <c r="E540" s="219" t="s">
        <v>616</v>
      </c>
      <c r="F540" s="220" t="s">
        <v>617</v>
      </c>
      <c r="G540" s="221" t="s">
        <v>144</v>
      </c>
      <c r="H540" s="222">
        <v>0.48499999999999999</v>
      </c>
      <c r="I540" s="223"/>
      <c r="J540" s="224">
        <f>ROUND(I540*H540,2)</f>
        <v>0</v>
      </c>
      <c r="K540" s="220" t="s">
        <v>145</v>
      </c>
      <c r="L540" s="44"/>
      <c r="M540" s="225" t="s">
        <v>1</v>
      </c>
      <c r="N540" s="226" t="s">
        <v>38</v>
      </c>
      <c r="O540" s="91"/>
      <c r="P540" s="227">
        <f>O540*H540</f>
        <v>0</v>
      </c>
      <c r="Q540" s="227">
        <v>0</v>
      </c>
      <c r="R540" s="227">
        <f>Q540*H540</f>
        <v>0</v>
      </c>
      <c r="S540" s="227">
        <v>0</v>
      </c>
      <c r="T540" s="22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196</v>
      </c>
      <c r="AT540" s="229" t="s">
        <v>141</v>
      </c>
      <c r="AU540" s="229" t="s">
        <v>82</v>
      </c>
      <c r="AY540" s="17" t="s">
        <v>139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80</v>
      </c>
      <c r="BK540" s="230">
        <f>ROUND(I540*H540,2)</f>
        <v>0</v>
      </c>
      <c r="BL540" s="17" t="s">
        <v>196</v>
      </c>
      <c r="BM540" s="229" t="s">
        <v>618</v>
      </c>
    </row>
    <row r="541" s="2" customFormat="1">
      <c r="A541" s="38"/>
      <c r="B541" s="39"/>
      <c r="C541" s="40"/>
      <c r="D541" s="231" t="s">
        <v>147</v>
      </c>
      <c r="E541" s="40"/>
      <c r="F541" s="232" t="s">
        <v>617</v>
      </c>
      <c r="G541" s="40"/>
      <c r="H541" s="40"/>
      <c r="I541" s="233"/>
      <c r="J541" s="40"/>
      <c r="K541" s="40"/>
      <c r="L541" s="44"/>
      <c r="M541" s="234"/>
      <c r="N541" s="235"/>
      <c r="O541" s="91"/>
      <c r="P541" s="91"/>
      <c r="Q541" s="91"/>
      <c r="R541" s="91"/>
      <c r="S541" s="91"/>
      <c r="T541" s="92"/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T541" s="17" t="s">
        <v>147</v>
      </c>
      <c r="AU541" s="17" t="s">
        <v>82</v>
      </c>
    </row>
    <row r="542" s="2" customFormat="1">
      <c r="A542" s="38"/>
      <c r="B542" s="39"/>
      <c r="C542" s="40"/>
      <c r="D542" s="236" t="s">
        <v>148</v>
      </c>
      <c r="E542" s="40"/>
      <c r="F542" s="237" t="s">
        <v>619</v>
      </c>
      <c r="G542" s="40"/>
      <c r="H542" s="40"/>
      <c r="I542" s="233"/>
      <c r="J542" s="40"/>
      <c r="K542" s="40"/>
      <c r="L542" s="44"/>
      <c r="M542" s="234"/>
      <c r="N542" s="235"/>
      <c r="O542" s="91"/>
      <c r="P542" s="91"/>
      <c r="Q542" s="91"/>
      <c r="R542" s="91"/>
      <c r="S542" s="91"/>
      <c r="T542" s="92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148</v>
      </c>
      <c r="AU542" s="17" t="s">
        <v>82</v>
      </c>
    </row>
    <row r="543" s="2" customFormat="1" ht="24.15" customHeight="1">
      <c r="A543" s="38"/>
      <c r="B543" s="39"/>
      <c r="C543" s="218" t="s">
        <v>382</v>
      </c>
      <c r="D543" s="218" t="s">
        <v>141</v>
      </c>
      <c r="E543" s="219" t="s">
        <v>620</v>
      </c>
      <c r="F543" s="220" t="s">
        <v>621</v>
      </c>
      <c r="G543" s="221" t="s">
        <v>144</v>
      </c>
      <c r="H543" s="222">
        <v>0.48499999999999999</v>
      </c>
      <c r="I543" s="223"/>
      <c r="J543" s="224">
        <f>ROUND(I543*H543,2)</f>
        <v>0</v>
      </c>
      <c r="K543" s="220" t="s">
        <v>145</v>
      </c>
      <c r="L543" s="44"/>
      <c r="M543" s="225" t="s">
        <v>1</v>
      </c>
      <c r="N543" s="226" t="s">
        <v>38</v>
      </c>
      <c r="O543" s="91"/>
      <c r="P543" s="227">
        <f>O543*H543</f>
        <v>0</v>
      </c>
      <c r="Q543" s="227">
        <v>0</v>
      </c>
      <c r="R543" s="227">
        <f>Q543*H543</f>
        <v>0</v>
      </c>
      <c r="S543" s="227">
        <v>0</v>
      </c>
      <c r="T543" s="228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9" t="s">
        <v>196</v>
      </c>
      <c r="AT543" s="229" t="s">
        <v>141</v>
      </c>
      <c r="AU543" s="229" t="s">
        <v>82</v>
      </c>
      <c r="AY543" s="17" t="s">
        <v>139</v>
      </c>
      <c r="BE543" s="230">
        <f>IF(N543="základní",J543,0)</f>
        <v>0</v>
      </c>
      <c r="BF543" s="230">
        <f>IF(N543="snížená",J543,0)</f>
        <v>0</v>
      </c>
      <c r="BG543" s="230">
        <f>IF(N543="zákl. přenesená",J543,0)</f>
        <v>0</v>
      </c>
      <c r="BH543" s="230">
        <f>IF(N543="sníž. přenesená",J543,0)</f>
        <v>0</v>
      </c>
      <c r="BI543" s="230">
        <f>IF(N543="nulová",J543,0)</f>
        <v>0</v>
      </c>
      <c r="BJ543" s="17" t="s">
        <v>80</v>
      </c>
      <c r="BK543" s="230">
        <f>ROUND(I543*H543,2)</f>
        <v>0</v>
      </c>
      <c r="BL543" s="17" t="s">
        <v>196</v>
      </c>
      <c r="BM543" s="229" t="s">
        <v>622</v>
      </c>
    </row>
    <row r="544" s="2" customFormat="1">
      <c r="A544" s="38"/>
      <c r="B544" s="39"/>
      <c r="C544" s="40"/>
      <c r="D544" s="231" t="s">
        <v>147</v>
      </c>
      <c r="E544" s="40"/>
      <c r="F544" s="232" t="s">
        <v>621</v>
      </c>
      <c r="G544" s="40"/>
      <c r="H544" s="40"/>
      <c r="I544" s="233"/>
      <c r="J544" s="40"/>
      <c r="K544" s="40"/>
      <c r="L544" s="44"/>
      <c r="M544" s="234"/>
      <c r="N544" s="235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147</v>
      </c>
      <c r="AU544" s="17" t="s">
        <v>82</v>
      </c>
    </row>
    <row r="545" s="2" customFormat="1">
      <c r="A545" s="38"/>
      <c r="B545" s="39"/>
      <c r="C545" s="40"/>
      <c r="D545" s="236" t="s">
        <v>148</v>
      </c>
      <c r="E545" s="40"/>
      <c r="F545" s="237" t="s">
        <v>623</v>
      </c>
      <c r="G545" s="40"/>
      <c r="H545" s="40"/>
      <c r="I545" s="233"/>
      <c r="J545" s="40"/>
      <c r="K545" s="40"/>
      <c r="L545" s="44"/>
      <c r="M545" s="234"/>
      <c r="N545" s="235"/>
      <c r="O545" s="91"/>
      <c r="P545" s="91"/>
      <c r="Q545" s="91"/>
      <c r="R545" s="91"/>
      <c r="S545" s="91"/>
      <c r="T545" s="92"/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T545" s="17" t="s">
        <v>148</v>
      </c>
      <c r="AU545" s="17" t="s">
        <v>82</v>
      </c>
    </row>
    <row r="546" s="2" customFormat="1" ht="24.15" customHeight="1">
      <c r="A546" s="38"/>
      <c r="B546" s="39"/>
      <c r="C546" s="218" t="s">
        <v>624</v>
      </c>
      <c r="D546" s="218" t="s">
        <v>141</v>
      </c>
      <c r="E546" s="219" t="s">
        <v>625</v>
      </c>
      <c r="F546" s="220" t="s">
        <v>626</v>
      </c>
      <c r="G546" s="221" t="s">
        <v>144</v>
      </c>
      <c r="H546" s="222">
        <v>0.48499999999999999</v>
      </c>
      <c r="I546" s="223"/>
      <c r="J546" s="224">
        <f>ROUND(I546*H546,2)</f>
        <v>0</v>
      </c>
      <c r="K546" s="220" t="s">
        <v>145</v>
      </c>
      <c r="L546" s="44"/>
      <c r="M546" s="225" t="s">
        <v>1</v>
      </c>
      <c r="N546" s="226" t="s">
        <v>38</v>
      </c>
      <c r="O546" s="91"/>
      <c r="P546" s="227">
        <f>O546*H546</f>
        <v>0</v>
      </c>
      <c r="Q546" s="227">
        <v>0</v>
      </c>
      <c r="R546" s="227">
        <f>Q546*H546</f>
        <v>0</v>
      </c>
      <c r="S546" s="227">
        <v>0</v>
      </c>
      <c r="T546" s="228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9" t="s">
        <v>196</v>
      </c>
      <c r="AT546" s="229" t="s">
        <v>141</v>
      </c>
      <c r="AU546" s="229" t="s">
        <v>82</v>
      </c>
      <c r="AY546" s="17" t="s">
        <v>139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17" t="s">
        <v>80</v>
      </c>
      <c r="BK546" s="230">
        <f>ROUND(I546*H546,2)</f>
        <v>0</v>
      </c>
      <c r="BL546" s="17" t="s">
        <v>196</v>
      </c>
      <c r="BM546" s="229" t="s">
        <v>627</v>
      </c>
    </row>
    <row r="547" s="2" customFormat="1">
      <c r="A547" s="38"/>
      <c r="B547" s="39"/>
      <c r="C547" s="40"/>
      <c r="D547" s="231" t="s">
        <v>147</v>
      </c>
      <c r="E547" s="40"/>
      <c r="F547" s="232" t="s">
        <v>626</v>
      </c>
      <c r="G547" s="40"/>
      <c r="H547" s="40"/>
      <c r="I547" s="233"/>
      <c r="J547" s="40"/>
      <c r="K547" s="40"/>
      <c r="L547" s="44"/>
      <c r="M547" s="234"/>
      <c r="N547" s="235"/>
      <c r="O547" s="91"/>
      <c r="P547" s="91"/>
      <c r="Q547" s="91"/>
      <c r="R547" s="91"/>
      <c r="S547" s="91"/>
      <c r="T547" s="92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147</v>
      </c>
      <c r="AU547" s="17" t="s">
        <v>82</v>
      </c>
    </row>
    <row r="548" s="2" customFormat="1">
      <c r="A548" s="38"/>
      <c r="B548" s="39"/>
      <c r="C548" s="40"/>
      <c r="D548" s="236" t="s">
        <v>148</v>
      </c>
      <c r="E548" s="40"/>
      <c r="F548" s="237" t="s">
        <v>628</v>
      </c>
      <c r="G548" s="40"/>
      <c r="H548" s="40"/>
      <c r="I548" s="233"/>
      <c r="J548" s="40"/>
      <c r="K548" s="40"/>
      <c r="L548" s="44"/>
      <c r="M548" s="234"/>
      <c r="N548" s="235"/>
      <c r="O548" s="91"/>
      <c r="P548" s="91"/>
      <c r="Q548" s="91"/>
      <c r="R548" s="91"/>
      <c r="S548" s="91"/>
      <c r="T548" s="92"/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T548" s="17" t="s">
        <v>148</v>
      </c>
      <c r="AU548" s="17" t="s">
        <v>82</v>
      </c>
    </row>
    <row r="549" s="2" customFormat="1" ht="24.15" customHeight="1">
      <c r="A549" s="38"/>
      <c r="B549" s="39"/>
      <c r="C549" s="218" t="s">
        <v>387</v>
      </c>
      <c r="D549" s="218" t="s">
        <v>141</v>
      </c>
      <c r="E549" s="219" t="s">
        <v>629</v>
      </c>
      <c r="F549" s="220" t="s">
        <v>630</v>
      </c>
      <c r="G549" s="221" t="s">
        <v>144</v>
      </c>
      <c r="H549" s="222">
        <v>0.48499999999999999</v>
      </c>
      <c r="I549" s="223"/>
      <c r="J549" s="224">
        <f>ROUND(I549*H549,2)</f>
        <v>0</v>
      </c>
      <c r="K549" s="220" t="s">
        <v>145</v>
      </c>
      <c r="L549" s="44"/>
      <c r="M549" s="225" t="s">
        <v>1</v>
      </c>
      <c r="N549" s="226" t="s">
        <v>38</v>
      </c>
      <c r="O549" s="91"/>
      <c r="P549" s="227">
        <f>O549*H549</f>
        <v>0</v>
      </c>
      <c r="Q549" s="227">
        <v>0</v>
      </c>
      <c r="R549" s="227">
        <f>Q549*H549</f>
        <v>0</v>
      </c>
      <c r="S549" s="227">
        <v>0</v>
      </c>
      <c r="T549" s="228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9" t="s">
        <v>196</v>
      </c>
      <c r="AT549" s="229" t="s">
        <v>141</v>
      </c>
      <c r="AU549" s="229" t="s">
        <v>82</v>
      </c>
      <c r="AY549" s="17" t="s">
        <v>139</v>
      </c>
      <c r="BE549" s="230">
        <f>IF(N549="základní",J549,0)</f>
        <v>0</v>
      </c>
      <c r="BF549" s="230">
        <f>IF(N549="snížená",J549,0)</f>
        <v>0</v>
      </c>
      <c r="BG549" s="230">
        <f>IF(N549="zákl. přenesená",J549,0)</f>
        <v>0</v>
      </c>
      <c r="BH549" s="230">
        <f>IF(N549="sníž. přenesená",J549,0)</f>
        <v>0</v>
      </c>
      <c r="BI549" s="230">
        <f>IF(N549="nulová",J549,0)</f>
        <v>0</v>
      </c>
      <c r="BJ549" s="17" t="s">
        <v>80</v>
      </c>
      <c r="BK549" s="230">
        <f>ROUND(I549*H549,2)</f>
        <v>0</v>
      </c>
      <c r="BL549" s="17" t="s">
        <v>196</v>
      </c>
      <c r="BM549" s="229" t="s">
        <v>631</v>
      </c>
    </row>
    <row r="550" s="2" customFormat="1">
      <c r="A550" s="38"/>
      <c r="B550" s="39"/>
      <c r="C550" s="40"/>
      <c r="D550" s="231" t="s">
        <v>147</v>
      </c>
      <c r="E550" s="40"/>
      <c r="F550" s="232" t="s">
        <v>630</v>
      </c>
      <c r="G550" s="40"/>
      <c r="H550" s="40"/>
      <c r="I550" s="233"/>
      <c r="J550" s="40"/>
      <c r="K550" s="40"/>
      <c r="L550" s="44"/>
      <c r="M550" s="234"/>
      <c r="N550" s="235"/>
      <c r="O550" s="91"/>
      <c r="P550" s="91"/>
      <c r="Q550" s="91"/>
      <c r="R550" s="91"/>
      <c r="S550" s="91"/>
      <c r="T550" s="92"/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T550" s="17" t="s">
        <v>147</v>
      </c>
      <c r="AU550" s="17" t="s">
        <v>82</v>
      </c>
    </row>
    <row r="551" s="2" customFormat="1">
      <c r="A551" s="38"/>
      <c r="B551" s="39"/>
      <c r="C551" s="40"/>
      <c r="D551" s="236" t="s">
        <v>148</v>
      </c>
      <c r="E551" s="40"/>
      <c r="F551" s="237" t="s">
        <v>632</v>
      </c>
      <c r="G551" s="40"/>
      <c r="H551" s="40"/>
      <c r="I551" s="233"/>
      <c r="J551" s="40"/>
      <c r="K551" s="40"/>
      <c r="L551" s="44"/>
      <c r="M551" s="234"/>
      <c r="N551" s="235"/>
      <c r="O551" s="91"/>
      <c r="P551" s="91"/>
      <c r="Q551" s="91"/>
      <c r="R551" s="91"/>
      <c r="S551" s="91"/>
      <c r="T551" s="92"/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T551" s="17" t="s">
        <v>148</v>
      </c>
      <c r="AU551" s="17" t="s">
        <v>82</v>
      </c>
    </row>
    <row r="552" s="2" customFormat="1" ht="24.15" customHeight="1">
      <c r="A552" s="38"/>
      <c r="B552" s="39"/>
      <c r="C552" s="218" t="s">
        <v>633</v>
      </c>
      <c r="D552" s="218" t="s">
        <v>141</v>
      </c>
      <c r="E552" s="219" t="s">
        <v>634</v>
      </c>
      <c r="F552" s="220" t="s">
        <v>635</v>
      </c>
      <c r="G552" s="221" t="s">
        <v>144</v>
      </c>
      <c r="H552" s="222">
        <v>0.48499999999999999</v>
      </c>
      <c r="I552" s="223"/>
      <c r="J552" s="224">
        <f>ROUND(I552*H552,2)</f>
        <v>0</v>
      </c>
      <c r="K552" s="220" t="s">
        <v>145</v>
      </c>
      <c r="L552" s="44"/>
      <c r="M552" s="225" t="s">
        <v>1</v>
      </c>
      <c r="N552" s="226" t="s">
        <v>38</v>
      </c>
      <c r="O552" s="91"/>
      <c r="P552" s="227">
        <f>O552*H552</f>
        <v>0</v>
      </c>
      <c r="Q552" s="227">
        <v>0</v>
      </c>
      <c r="R552" s="227">
        <f>Q552*H552</f>
        <v>0</v>
      </c>
      <c r="S552" s="227">
        <v>0</v>
      </c>
      <c r="T552" s="228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9" t="s">
        <v>196</v>
      </c>
      <c r="AT552" s="229" t="s">
        <v>141</v>
      </c>
      <c r="AU552" s="229" t="s">
        <v>82</v>
      </c>
      <c r="AY552" s="17" t="s">
        <v>139</v>
      </c>
      <c r="BE552" s="230">
        <f>IF(N552="základní",J552,0)</f>
        <v>0</v>
      </c>
      <c r="BF552" s="230">
        <f>IF(N552="snížená",J552,0)</f>
        <v>0</v>
      </c>
      <c r="BG552" s="230">
        <f>IF(N552="zákl. přenesená",J552,0)</f>
        <v>0</v>
      </c>
      <c r="BH552" s="230">
        <f>IF(N552="sníž. přenesená",J552,0)</f>
        <v>0</v>
      </c>
      <c r="BI552" s="230">
        <f>IF(N552="nulová",J552,0)</f>
        <v>0</v>
      </c>
      <c r="BJ552" s="17" t="s">
        <v>80</v>
      </c>
      <c r="BK552" s="230">
        <f>ROUND(I552*H552,2)</f>
        <v>0</v>
      </c>
      <c r="BL552" s="17" t="s">
        <v>196</v>
      </c>
      <c r="BM552" s="229" t="s">
        <v>636</v>
      </c>
    </row>
    <row r="553" s="2" customFormat="1">
      <c r="A553" s="38"/>
      <c r="B553" s="39"/>
      <c r="C553" s="40"/>
      <c r="D553" s="231" t="s">
        <v>147</v>
      </c>
      <c r="E553" s="40"/>
      <c r="F553" s="232" t="s">
        <v>635</v>
      </c>
      <c r="G553" s="40"/>
      <c r="H553" s="40"/>
      <c r="I553" s="233"/>
      <c r="J553" s="40"/>
      <c r="K553" s="40"/>
      <c r="L553" s="44"/>
      <c r="M553" s="234"/>
      <c r="N553" s="235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147</v>
      </c>
      <c r="AU553" s="17" t="s">
        <v>82</v>
      </c>
    </row>
    <row r="554" s="2" customFormat="1">
      <c r="A554" s="38"/>
      <c r="B554" s="39"/>
      <c r="C554" s="40"/>
      <c r="D554" s="236" t="s">
        <v>148</v>
      </c>
      <c r="E554" s="40"/>
      <c r="F554" s="237" t="s">
        <v>637</v>
      </c>
      <c r="G554" s="40"/>
      <c r="H554" s="40"/>
      <c r="I554" s="233"/>
      <c r="J554" s="40"/>
      <c r="K554" s="40"/>
      <c r="L554" s="44"/>
      <c r="M554" s="234"/>
      <c r="N554" s="235"/>
      <c r="O554" s="91"/>
      <c r="P554" s="91"/>
      <c r="Q554" s="91"/>
      <c r="R554" s="91"/>
      <c r="S554" s="91"/>
      <c r="T554" s="92"/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T554" s="17" t="s">
        <v>148</v>
      </c>
      <c r="AU554" s="17" t="s">
        <v>82</v>
      </c>
    </row>
    <row r="555" s="13" customFormat="1">
      <c r="A555" s="13"/>
      <c r="B555" s="238"/>
      <c r="C555" s="239"/>
      <c r="D555" s="231" t="s">
        <v>150</v>
      </c>
      <c r="E555" s="240" t="s">
        <v>1</v>
      </c>
      <c r="F555" s="241" t="s">
        <v>638</v>
      </c>
      <c r="G555" s="239"/>
      <c r="H555" s="242">
        <v>0.48499999999999999</v>
      </c>
      <c r="I555" s="243"/>
      <c r="J555" s="239"/>
      <c r="K555" s="239"/>
      <c r="L555" s="244"/>
      <c r="M555" s="245"/>
      <c r="N555" s="246"/>
      <c r="O555" s="246"/>
      <c r="P555" s="246"/>
      <c r="Q555" s="246"/>
      <c r="R555" s="246"/>
      <c r="S555" s="246"/>
      <c r="T555" s="24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8" t="s">
        <v>150</v>
      </c>
      <c r="AU555" s="248" t="s">
        <v>82</v>
      </c>
      <c r="AV555" s="13" t="s">
        <v>82</v>
      </c>
      <c r="AW555" s="13" t="s">
        <v>30</v>
      </c>
      <c r="AX555" s="13" t="s">
        <v>73</v>
      </c>
      <c r="AY555" s="248" t="s">
        <v>139</v>
      </c>
    </row>
    <row r="556" s="14" customFormat="1">
      <c r="A556" s="14"/>
      <c r="B556" s="249"/>
      <c r="C556" s="250"/>
      <c r="D556" s="231" t="s">
        <v>150</v>
      </c>
      <c r="E556" s="251" t="s">
        <v>1</v>
      </c>
      <c r="F556" s="252" t="s">
        <v>152</v>
      </c>
      <c r="G556" s="250"/>
      <c r="H556" s="253">
        <v>0.48499999999999999</v>
      </c>
      <c r="I556" s="254"/>
      <c r="J556" s="250"/>
      <c r="K556" s="250"/>
      <c r="L556" s="255"/>
      <c r="M556" s="256"/>
      <c r="N556" s="257"/>
      <c r="O556" s="257"/>
      <c r="P556" s="257"/>
      <c r="Q556" s="257"/>
      <c r="R556" s="257"/>
      <c r="S556" s="257"/>
      <c r="T556" s="258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9" t="s">
        <v>150</v>
      </c>
      <c r="AU556" s="259" t="s">
        <v>82</v>
      </c>
      <c r="AV556" s="14" t="s">
        <v>146</v>
      </c>
      <c r="AW556" s="14" t="s">
        <v>30</v>
      </c>
      <c r="AX556" s="14" t="s">
        <v>80</v>
      </c>
      <c r="AY556" s="259" t="s">
        <v>139</v>
      </c>
    </row>
    <row r="557" s="2" customFormat="1" ht="33" customHeight="1">
      <c r="A557" s="38"/>
      <c r="B557" s="39"/>
      <c r="C557" s="218" t="s">
        <v>391</v>
      </c>
      <c r="D557" s="218" t="s">
        <v>141</v>
      </c>
      <c r="E557" s="219" t="s">
        <v>639</v>
      </c>
      <c r="F557" s="220" t="s">
        <v>640</v>
      </c>
      <c r="G557" s="221" t="s">
        <v>144</v>
      </c>
      <c r="H557" s="222">
        <v>4.9219999999999997</v>
      </c>
      <c r="I557" s="223"/>
      <c r="J557" s="224">
        <f>ROUND(I557*H557,2)</f>
        <v>0</v>
      </c>
      <c r="K557" s="220" t="s">
        <v>145</v>
      </c>
      <c r="L557" s="44"/>
      <c r="M557" s="225" t="s">
        <v>1</v>
      </c>
      <c r="N557" s="226" t="s">
        <v>38</v>
      </c>
      <c r="O557" s="91"/>
      <c r="P557" s="227">
        <f>O557*H557</f>
        <v>0</v>
      </c>
      <c r="Q557" s="227">
        <v>0</v>
      </c>
      <c r="R557" s="227">
        <f>Q557*H557</f>
        <v>0</v>
      </c>
      <c r="S557" s="227">
        <v>0</v>
      </c>
      <c r="T557" s="228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9" t="s">
        <v>196</v>
      </c>
      <c r="AT557" s="229" t="s">
        <v>141</v>
      </c>
      <c r="AU557" s="229" t="s">
        <v>82</v>
      </c>
      <c r="AY557" s="17" t="s">
        <v>139</v>
      </c>
      <c r="BE557" s="230">
        <f>IF(N557="základní",J557,0)</f>
        <v>0</v>
      </c>
      <c r="BF557" s="230">
        <f>IF(N557="snížená",J557,0)</f>
        <v>0</v>
      </c>
      <c r="BG557" s="230">
        <f>IF(N557="zákl. přenesená",J557,0)</f>
        <v>0</v>
      </c>
      <c r="BH557" s="230">
        <f>IF(N557="sníž. přenesená",J557,0)</f>
        <v>0</v>
      </c>
      <c r="BI557" s="230">
        <f>IF(N557="nulová",J557,0)</f>
        <v>0</v>
      </c>
      <c r="BJ557" s="17" t="s">
        <v>80</v>
      </c>
      <c r="BK557" s="230">
        <f>ROUND(I557*H557,2)</f>
        <v>0</v>
      </c>
      <c r="BL557" s="17" t="s">
        <v>196</v>
      </c>
      <c r="BM557" s="229" t="s">
        <v>641</v>
      </c>
    </row>
    <row r="558" s="2" customFormat="1">
      <c r="A558" s="38"/>
      <c r="B558" s="39"/>
      <c r="C558" s="40"/>
      <c r="D558" s="231" t="s">
        <v>147</v>
      </c>
      <c r="E558" s="40"/>
      <c r="F558" s="232" t="s">
        <v>640</v>
      </c>
      <c r="G558" s="40"/>
      <c r="H558" s="40"/>
      <c r="I558" s="233"/>
      <c r="J558" s="40"/>
      <c r="K558" s="40"/>
      <c r="L558" s="44"/>
      <c r="M558" s="234"/>
      <c r="N558" s="235"/>
      <c r="O558" s="91"/>
      <c r="P558" s="91"/>
      <c r="Q558" s="91"/>
      <c r="R558" s="91"/>
      <c r="S558" s="91"/>
      <c r="T558" s="92"/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T558" s="17" t="s">
        <v>147</v>
      </c>
      <c r="AU558" s="17" t="s">
        <v>82</v>
      </c>
    </row>
    <row r="559" s="2" customFormat="1">
      <c r="A559" s="38"/>
      <c r="B559" s="39"/>
      <c r="C559" s="40"/>
      <c r="D559" s="236" t="s">
        <v>148</v>
      </c>
      <c r="E559" s="40"/>
      <c r="F559" s="237" t="s">
        <v>642</v>
      </c>
      <c r="G559" s="40"/>
      <c r="H559" s="40"/>
      <c r="I559" s="233"/>
      <c r="J559" s="40"/>
      <c r="K559" s="40"/>
      <c r="L559" s="44"/>
      <c r="M559" s="234"/>
      <c r="N559" s="235"/>
      <c r="O559" s="91"/>
      <c r="P559" s="91"/>
      <c r="Q559" s="91"/>
      <c r="R559" s="91"/>
      <c r="S559" s="91"/>
      <c r="T559" s="92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T559" s="17" t="s">
        <v>148</v>
      </c>
      <c r="AU559" s="17" t="s">
        <v>82</v>
      </c>
    </row>
    <row r="560" s="2" customFormat="1" ht="37.8" customHeight="1">
      <c r="A560" s="38"/>
      <c r="B560" s="39"/>
      <c r="C560" s="218" t="s">
        <v>643</v>
      </c>
      <c r="D560" s="218" t="s">
        <v>141</v>
      </c>
      <c r="E560" s="219" t="s">
        <v>644</v>
      </c>
      <c r="F560" s="220" t="s">
        <v>645</v>
      </c>
      <c r="G560" s="221" t="s">
        <v>144</v>
      </c>
      <c r="H560" s="222">
        <v>4.9219999999999997</v>
      </c>
      <c r="I560" s="223"/>
      <c r="J560" s="224">
        <f>ROUND(I560*H560,2)</f>
        <v>0</v>
      </c>
      <c r="K560" s="220" t="s">
        <v>145</v>
      </c>
      <c r="L560" s="44"/>
      <c r="M560" s="225" t="s">
        <v>1</v>
      </c>
      <c r="N560" s="226" t="s">
        <v>38</v>
      </c>
      <c r="O560" s="91"/>
      <c r="P560" s="227">
        <f>O560*H560</f>
        <v>0</v>
      </c>
      <c r="Q560" s="227">
        <v>0</v>
      </c>
      <c r="R560" s="227">
        <f>Q560*H560</f>
        <v>0</v>
      </c>
      <c r="S560" s="227">
        <v>0</v>
      </c>
      <c r="T560" s="228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9" t="s">
        <v>196</v>
      </c>
      <c r="AT560" s="229" t="s">
        <v>141</v>
      </c>
      <c r="AU560" s="229" t="s">
        <v>82</v>
      </c>
      <c r="AY560" s="17" t="s">
        <v>139</v>
      </c>
      <c r="BE560" s="230">
        <f>IF(N560="základní",J560,0)</f>
        <v>0</v>
      </c>
      <c r="BF560" s="230">
        <f>IF(N560="snížená",J560,0)</f>
        <v>0</v>
      </c>
      <c r="BG560" s="230">
        <f>IF(N560="zákl. přenesená",J560,0)</f>
        <v>0</v>
      </c>
      <c r="BH560" s="230">
        <f>IF(N560="sníž. přenesená",J560,0)</f>
        <v>0</v>
      </c>
      <c r="BI560" s="230">
        <f>IF(N560="nulová",J560,0)</f>
        <v>0</v>
      </c>
      <c r="BJ560" s="17" t="s">
        <v>80</v>
      </c>
      <c r="BK560" s="230">
        <f>ROUND(I560*H560,2)</f>
        <v>0</v>
      </c>
      <c r="BL560" s="17" t="s">
        <v>196</v>
      </c>
      <c r="BM560" s="229" t="s">
        <v>646</v>
      </c>
    </row>
    <row r="561" s="2" customFormat="1">
      <c r="A561" s="38"/>
      <c r="B561" s="39"/>
      <c r="C561" s="40"/>
      <c r="D561" s="231" t="s">
        <v>147</v>
      </c>
      <c r="E561" s="40"/>
      <c r="F561" s="232" t="s">
        <v>645</v>
      </c>
      <c r="G561" s="40"/>
      <c r="H561" s="40"/>
      <c r="I561" s="233"/>
      <c r="J561" s="40"/>
      <c r="K561" s="40"/>
      <c r="L561" s="44"/>
      <c r="M561" s="234"/>
      <c r="N561" s="235"/>
      <c r="O561" s="91"/>
      <c r="P561" s="91"/>
      <c r="Q561" s="91"/>
      <c r="R561" s="91"/>
      <c r="S561" s="91"/>
      <c r="T561" s="92"/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T561" s="17" t="s">
        <v>147</v>
      </c>
      <c r="AU561" s="17" t="s">
        <v>82</v>
      </c>
    </row>
    <row r="562" s="2" customFormat="1">
      <c r="A562" s="38"/>
      <c r="B562" s="39"/>
      <c r="C562" s="40"/>
      <c r="D562" s="236" t="s">
        <v>148</v>
      </c>
      <c r="E562" s="40"/>
      <c r="F562" s="237" t="s">
        <v>647</v>
      </c>
      <c r="G562" s="40"/>
      <c r="H562" s="40"/>
      <c r="I562" s="233"/>
      <c r="J562" s="40"/>
      <c r="K562" s="40"/>
      <c r="L562" s="44"/>
      <c r="M562" s="234"/>
      <c r="N562" s="235"/>
      <c r="O562" s="91"/>
      <c r="P562" s="91"/>
      <c r="Q562" s="91"/>
      <c r="R562" s="91"/>
      <c r="S562" s="91"/>
      <c r="T562" s="92"/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T562" s="17" t="s">
        <v>148</v>
      </c>
      <c r="AU562" s="17" t="s">
        <v>82</v>
      </c>
    </row>
    <row r="563" s="2" customFormat="1" ht="44.25" customHeight="1">
      <c r="A563" s="38"/>
      <c r="B563" s="39"/>
      <c r="C563" s="218" t="s">
        <v>395</v>
      </c>
      <c r="D563" s="218" t="s">
        <v>141</v>
      </c>
      <c r="E563" s="219" t="s">
        <v>648</v>
      </c>
      <c r="F563" s="220" t="s">
        <v>649</v>
      </c>
      <c r="G563" s="221" t="s">
        <v>144</v>
      </c>
      <c r="H563" s="222">
        <v>4.9219999999999997</v>
      </c>
      <c r="I563" s="223"/>
      <c r="J563" s="224">
        <f>ROUND(I563*H563,2)</f>
        <v>0</v>
      </c>
      <c r="K563" s="220" t="s">
        <v>145</v>
      </c>
      <c r="L563" s="44"/>
      <c r="M563" s="225" t="s">
        <v>1</v>
      </c>
      <c r="N563" s="226" t="s">
        <v>38</v>
      </c>
      <c r="O563" s="91"/>
      <c r="P563" s="227">
        <f>O563*H563</f>
        <v>0</v>
      </c>
      <c r="Q563" s="227">
        <v>0</v>
      </c>
      <c r="R563" s="227">
        <f>Q563*H563</f>
        <v>0</v>
      </c>
      <c r="S563" s="227">
        <v>0</v>
      </c>
      <c r="T563" s="228">
        <f>S563*H563</f>
        <v>0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9" t="s">
        <v>196</v>
      </c>
      <c r="AT563" s="229" t="s">
        <v>141</v>
      </c>
      <c r="AU563" s="229" t="s">
        <v>82</v>
      </c>
      <c r="AY563" s="17" t="s">
        <v>139</v>
      </c>
      <c r="BE563" s="230">
        <f>IF(N563="základní",J563,0)</f>
        <v>0</v>
      </c>
      <c r="BF563" s="230">
        <f>IF(N563="snížená",J563,0)</f>
        <v>0</v>
      </c>
      <c r="BG563" s="230">
        <f>IF(N563="zákl. přenesená",J563,0)</f>
        <v>0</v>
      </c>
      <c r="BH563" s="230">
        <f>IF(N563="sníž. přenesená",J563,0)</f>
        <v>0</v>
      </c>
      <c r="BI563" s="230">
        <f>IF(N563="nulová",J563,0)</f>
        <v>0</v>
      </c>
      <c r="BJ563" s="17" t="s">
        <v>80</v>
      </c>
      <c r="BK563" s="230">
        <f>ROUND(I563*H563,2)</f>
        <v>0</v>
      </c>
      <c r="BL563" s="17" t="s">
        <v>196</v>
      </c>
      <c r="BM563" s="229" t="s">
        <v>650</v>
      </c>
    </row>
    <row r="564" s="2" customFormat="1">
      <c r="A564" s="38"/>
      <c r="B564" s="39"/>
      <c r="C564" s="40"/>
      <c r="D564" s="231" t="s">
        <v>147</v>
      </c>
      <c r="E564" s="40"/>
      <c r="F564" s="232" t="s">
        <v>649</v>
      </c>
      <c r="G564" s="40"/>
      <c r="H564" s="40"/>
      <c r="I564" s="233"/>
      <c r="J564" s="40"/>
      <c r="K564" s="40"/>
      <c r="L564" s="44"/>
      <c r="M564" s="234"/>
      <c r="N564" s="235"/>
      <c r="O564" s="91"/>
      <c r="P564" s="91"/>
      <c r="Q564" s="91"/>
      <c r="R564" s="91"/>
      <c r="S564" s="91"/>
      <c r="T564" s="92"/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T564" s="17" t="s">
        <v>147</v>
      </c>
      <c r="AU564" s="17" t="s">
        <v>82</v>
      </c>
    </row>
    <row r="565" s="2" customFormat="1">
      <c r="A565" s="38"/>
      <c r="B565" s="39"/>
      <c r="C565" s="40"/>
      <c r="D565" s="236" t="s">
        <v>148</v>
      </c>
      <c r="E565" s="40"/>
      <c r="F565" s="237" t="s">
        <v>651</v>
      </c>
      <c r="G565" s="40"/>
      <c r="H565" s="40"/>
      <c r="I565" s="233"/>
      <c r="J565" s="40"/>
      <c r="K565" s="40"/>
      <c r="L565" s="44"/>
      <c r="M565" s="234"/>
      <c r="N565" s="235"/>
      <c r="O565" s="91"/>
      <c r="P565" s="91"/>
      <c r="Q565" s="91"/>
      <c r="R565" s="91"/>
      <c r="S565" s="91"/>
      <c r="T565" s="92"/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T565" s="17" t="s">
        <v>148</v>
      </c>
      <c r="AU565" s="17" t="s">
        <v>82</v>
      </c>
    </row>
    <row r="566" s="15" customFormat="1">
      <c r="A566" s="15"/>
      <c r="B566" s="260"/>
      <c r="C566" s="261"/>
      <c r="D566" s="231" t="s">
        <v>150</v>
      </c>
      <c r="E566" s="262" t="s">
        <v>1</v>
      </c>
      <c r="F566" s="263" t="s">
        <v>652</v>
      </c>
      <c r="G566" s="261"/>
      <c r="H566" s="262" t="s">
        <v>1</v>
      </c>
      <c r="I566" s="264"/>
      <c r="J566" s="261"/>
      <c r="K566" s="261"/>
      <c r="L566" s="265"/>
      <c r="M566" s="266"/>
      <c r="N566" s="267"/>
      <c r="O566" s="267"/>
      <c r="P566" s="267"/>
      <c r="Q566" s="267"/>
      <c r="R566" s="267"/>
      <c r="S566" s="267"/>
      <c r="T566" s="268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9" t="s">
        <v>150</v>
      </c>
      <c r="AU566" s="269" t="s">
        <v>82</v>
      </c>
      <c r="AV566" s="15" t="s">
        <v>80</v>
      </c>
      <c r="AW566" s="15" t="s">
        <v>30</v>
      </c>
      <c r="AX566" s="15" t="s">
        <v>73</v>
      </c>
      <c r="AY566" s="269" t="s">
        <v>139</v>
      </c>
    </row>
    <row r="567" s="13" customFormat="1">
      <c r="A567" s="13"/>
      <c r="B567" s="238"/>
      <c r="C567" s="239"/>
      <c r="D567" s="231" t="s">
        <v>150</v>
      </c>
      <c r="E567" s="240" t="s">
        <v>1</v>
      </c>
      <c r="F567" s="241" t="s">
        <v>653</v>
      </c>
      <c r="G567" s="239"/>
      <c r="H567" s="242">
        <v>4.9219999999999997</v>
      </c>
      <c r="I567" s="243"/>
      <c r="J567" s="239"/>
      <c r="K567" s="239"/>
      <c r="L567" s="244"/>
      <c r="M567" s="245"/>
      <c r="N567" s="246"/>
      <c r="O567" s="246"/>
      <c r="P567" s="246"/>
      <c r="Q567" s="246"/>
      <c r="R567" s="246"/>
      <c r="S567" s="246"/>
      <c r="T567" s="24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8" t="s">
        <v>150</v>
      </c>
      <c r="AU567" s="248" t="s">
        <v>82</v>
      </c>
      <c r="AV567" s="13" t="s">
        <v>82</v>
      </c>
      <c r="AW567" s="13" t="s">
        <v>30</v>
      </c>
      <c r="AX567" s="13" t="s">
        <v>73</v>
      </c>
      <c r="AY567" s="248" t="s">
        <v>139</v>
      </c>
    </row>
    <row r="568" s="14" customFormat="1">
      <c r="A568" s="14"/>
      <c r="B568" s="249"/>
      <c r="C568" s="250"/>
      <c r="D568" s="231" t="s">
        <v>150</v>
      </c>
      <c r="E568" s="251" t="s">
        <v>1</v>
      </c>
      <c r="F568" s="252" t="s">
        <v>152</v>
      </c>
      <c r="G568" s="250"/>
      <c r="H568" s="253">
        <v>4.9219999999999997</v>
      </c>
      <c r="I568" s="254"/>
      <c r="J568" s="250"/>
      <c r="K568" s="250"/>
      <c r="L568" s="255"/>
      <c r="M568" s="256"/>
      <c r="N568" s="257"/>
      <c r="O568" s="257"/>
      <c r="P568" s="257"/>
      <c r="Q568" s="257"/>
      <c r="R568" s="257"/>
      <c r="S568" s="257"/>
      <c r="T568" s="258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9" t="s">
        <v>150</v>
      </c>
      <c r="AU568" s="259" t="s">
        <v>82</v>
      </c>
      <c r="AV568" s="14" t="s">
        <v>146</v>
      </c>
      <c r="AW568" s="14" t="s">
        <v>30</v>
      </c>
      <c r="AX568" s="14" t="s">
        <v>80</v>
      </c>
      <c r="AY568" s="259" t="s">
        <v>139</v>
      </c>
    </row>
    <row r="569" s="2" customFormat="1" ht="24.15" customHeight="1">
      <c r="A569" s="38"/>
      <c r="B569" s="39"/>
      <c r="C569" s="218" t="s">
        <v>654</v>
      </c>
      <c r="D569" s="218" t="s">
        <v>141</v>
      </c>
      <c r="E569" s="219" t="s">
        <v>655</v>
      </c>
      <c r="F569" s="220" t="s">
        <v>656</v>
      </c>
      <c r="G569" s="221" t="s">
        <v>144</v>
      </c>
      <c r="H569" s="222">
        <v>5.9349999999999996</v>
      </c>
      <c r="I569" s="223"/>
      <c r="J569" s="224">
        <f>ROUND(I569*H569,2)</f>
        <v>0</v>
      </c>
      <c r="K569" s="220" t="s">
        <v>145</v>
      </c>
      <c r="L569" s="44"/>
      <c r="M569" s="225" t="s">
        <v>1</v>
      </c>
      <c r="N569" s="226" t="s">
        <v>38</v>
      </c>
      <c r="O569" s="91"/>
      <c r="P569" s="227">
        <f>O569*H569</f>
        <v>0</v>
      </c>
      <c r="Q569" s="227">
        <v>0</v>
      </c>
      <c r="R569" s="227">
        <f>Q569*H569</f>
        <v>0</v>
      </c>
      <c r="S569" s="227">
        <v>0</v>
      </c>
      <c r="T569" s="228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9" t="s">
        <v>196</v>
      </c>
      <c r="AT569" s="229" t="s">
        <v>141</v>
      </c>
      <c r="AU569" s="229" t="s">
        <v>82</v>
      </c>
      <c r="AY569" s="17" t="s">
        <v>139</v>
      </c>
      <c r="BE569" s="230">
        <f>IF(N569="základní",J569,0)</f>
        <v>0</v>
      </c>
      <c r="BF569" s="230">
        <f>IF(N569="snížená",J569,0)</f>
        <v>0</v>
      </c>
      <c r="BG569" s="230">
        <f>IF(N569="zákl. přenesená",J569,0)</f>
        <v>0</v>
      </c>
      <c r="BH569" s="230">
        <f>IF(N569="sníž. přenesená",J569,0)</f>
        <v>0</v>
      </c>
      <c r="BI569" s="230">
        <f>IF(N569="nulová",J569,0)</f>
        <v>0</v>
      </c>
      <c r="BJ569" s="17" t="s">
        <v>80</v>
      </c>
      <c r="BK569" s="230">
        <f>ROUND(I569*H569,2)</f>
        <v>0</v>
      </c>
      <c r="BL569" s="17" t="s">
        <v>196</v>
      </c>
      <c r="BM569" s="229" t="s">
        <v>657</v>
      </c>
    </row>
    <row r="570" s="2" customFormat="1">
      <c r="A570" s="38"/>
      <c r="B570" s="39"/>
      <c r="C570" s="40"/>
      <c r="D570" s="231" t="s">
        <v>147</v>
      </c>
      <c r="E570" s="40"/>
      <c r="F570" s="232" t="s">
        <v>656</v>
      </c>
      <c r="G570" s="40"/>
      <c r="H570" s="40"/>
      <c r="I570" s="233"/>
      <c r="J570" s="40"/>
      <c r="K570" s="40"/>
      <c r="L570" s="44"/>
      <c r="M570" s="234"/>
      <c r="N570" s="235"/>
      <c r="O570" s="91"/>
      <c r="P570" s="91"/>
      <c r="Q570" s="91"/>
      <c r="R570" s="91"/>
      <c r="S570" s="91"/>
      <c r="T570" s="92"/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T570" s="17" t="s">
        <v>147</v>
      </c>
      <c r="AU570" s="17" t="s">
        <v>82</v>
      </c>
    </row>
    <row r="571" s="2" customFormat="1">
      <c r="A571" s="38"/>
      <c r="B571" s="39"/>
      <c r="C571" s="40"/>
      <c r="D571" s="236" t="s">
        <v>148</v>
      </c>
      <c r="E571" s="40"/>
      <c r="F571" s="237" t="s">
        <v>658</v>
      </c>
      <c r="G571" s="40"/>
      <c r="H571" s="40"/>
      <c r="I571" s="233"/>
      <c r="J571" s="40"/>
      <c r="K571" s="40"/>
      <c r="L571" s="44"/>
      <c r="M571" s="234"/>
      <c r="N571" s="235"/>
      <c r="O571" s="91"/>
      <c r="P571" s="91"/>
      <c r="Q571" s="91"/>
      <c r="R571" s="91"/>
      <c r="S571" s="91"/>
      <c r="T571" s="92"/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T571" s="17" t="s">
        <v>148</v>
      </c>
      <c r="AU571" s="17" t="s">
        <v>82</v>
      </c>
    </row>
    <row r="572" s="2" customFormat="1" ht="37.8" customHeight="1">
      <c r="A572" s="38"/>
      <c r="B572" s="39"/>
      <c r="C572" s="218" t="s">
        <v>400</v>
      </c>
      <c r="D572" s="218" t="s">
        <v>141</v>
      </c>
      <c r="E572" s="219" t="s">
        <v>659</v>
      </c>
      <c r="F572" s="220" t="s">
        <v>660</v>
      </c>
      <c r="G572" s="221" t="s">
        <v>144</v>
      </c>
      <c r="H572" s="222">
        <v>5.9349999999999996</v>
      </c>
      <c r="I572" s="223"/>
      <c r="J572" s="224">
        <f>ROUND(I572*H572,2)</f>
        <v>0</v>
      </c>
      <c r="K572" s="220" t="s">
        <v>145</v>
      </c>
      <c r="L572" s="44"/>
      <c r="M572" s="225" t="s">
        <v>1</v>
      </c>
      <c r="N572" s="226" t="s">
        <v>38</v>
      </c>
      <c r="O572" s="91"/>
      <c r="P572" s="227">
        <f>O572*H572</f>
        <v>0</v>
      </c>
      <c r="Q572" s="227">
        <v>0</v>
      </c>
      <c r="R572" s="227">
        <f>Q572*H572</f>
        <v>0</v>
      </c>
      <c r="S572" s="227">
        <v>0</v>
      </c>
      <c r="T572" s="228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9" t="s">
        <v>196</v>
      </c>
      <c r="AT572" s="229" t="s">
        <v>141</v>
      </c>
      <c r="AU572" s="229" t="s">
        <v>82</v>
      </c>
      <c r="AY572" s="17" t="s">
        <v>139</v>
      </c>
      <c r="BE572" s="230">
        <f>IF(N572="základní",J572,0)</f>
        <v>0</v>
      </c>
      <c r="BF572" s="230">
        <f>IF(N572="snížená",J572,0)</f>
        <v>0</v>
      </c>
      <c r="BG572" s="230">
        <f>IF(N572="zákl. přenesená",J572,0)</f>
        <v>0</v>
      </c>
      <c r="BH572" s="230">
        <f>IF(N572="sníž. přenesená",J572,0)</f>
        <v>0</v>
      </c>
      <c r="BI572" s="230">
        <f>IF(N572="nulová",J572,0)</f>
        <v>0</v>
      </c>
      <c r="BJ572" s="17" t="s">
        <v>80</v>
      </c>
      <c r="BK572" s="230">
        <f>ROUND(I572*H572,2)</f>
        <v>0</v>
      </c>
      <c r="BL572" s="17" t="s">
        <v>196</v>
      </c>
      <c r="BM572" s="229" t="s">
        <v>661</v>
      </c>
    </row>
    <row r="573" s="2" customFormat="1">
      <c r="A573" s="38"/>
      <c r="B573" s="39"/>
      <c r="C573" s="40"/>
      <c r="D573" s="231" t="s">
        <v>147</v>
      </c>
      <c r="E573" s="40"/>
      <c r="F573" s="232" t="s">
        <v>660</v>
      </c>
      <c r="G573" s="40"/>
      <c r="H573" s="40"/>
      <c r="I573" s="233"/>
      <c r="J573" s="40"/>
      <c r="K573" s="40"/>
      <c r="L573" s="44"/>
      <c r="M573" s="234"/>
      <c r="N573" s="235"/>
      <c r="O573" s="91"/>
      <c r="P573" s="91"/>
      <c r="Q573" s="91"/>
      <c r="R573" s="91"/>
      <c r="S573" s="91"/>
      <c r="T573" s="92"/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T573" s="17" t="s">
        <v>147</v>
      </c>
      <c r="AU573" s="17" t="s">
        <v>82</v>
      </c>
    </row>
    <row r="574" s="2" customFormat="1">
      <c r="A574" s="38"/>
      <c r="B574" s="39"/>
      <c r="C574" s="40"/>
      <c r="D574" s="236" t="s">
        <v>148</v>
      </c>
      <c r="E574" s="40"/>
      <c r="F574" s="237" t="s">
        <v>662</v>
      </c>
      <c r="G574" s="40"/>
      <c r="H574" s="40"/>
      <c r="I574" s="233"/>
      <c r="J574" s="40"/>
      <c r="K574" s="40"/>
      <c r="L574" s="44"/>
      <c r="M574" s="234"/>
      <c r="N574" s="235"/>
      <c r="O574" s="91"/>
      <c r="P574" s="91"/>
      <c r="Q574" s="91"/>
      <c r="R574" s="91"/>
      <c r="S574" s="91"/>
      <c r="T574" s="92"/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T574" s="17" t="s">
        <v>148</v>
      </c>
      <c r="AU574" s="17" t="s">
        <v>82</v>
      </c>
    </row>
    <row r="575" s="2" customFormat="1" ht="24.15" customHeight="1">
      <c r="A575" s="38"/>
      <c r="B575" s="39"/>
      <c r="C575" s="218" t="s">
        <v>663</v>
      </c>
      <c r="D575" s="218" t="s">
        <v>141</v>
      </c>
      <c r="E575" s="219" t="s">
        <v>664</v>
      </c>
      <c r="F575" s="220" t="s">
        <v>665</v>
      </c>
      <c r="G575" s="221" t="s">
        <v>144</v>
      </c>
      <c r="H575" s="222">
        <v>5.9349999999999996</v>
      </c>
      <c r="I575" s="223"/>
      <c r="J575" s="224">
        <f>ROUND(I575*H575,2)</f>
        <v>0</v>
      </c>
      <c r="K575" s="220" t="s">
        <v>145</v>
      </c>
      <c r="L575" s="44"/>
      <c r="M575" s="225" t="s">
        <v>1</v>
      </c>
      <c r="N575" s="226" t="s">
        <v>38</v>
      </c>
      <c r="O575" s="91"/>
      <c r="P575" s="227">
        <f>O575*H575</f>
        <v>0</v>
      </c>
      <c r="Q575" s="227">
        <v>0</v>
      </c>
      <c r="R575" s="227">
        <f>Q575*H575</f>
        <v>0</v>
      </c>
      <c r="S575" s="227">
        <v>0</v>
      </c>
      <c r="T575" s="228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9" t="s">
        <v>196</v>
      </c>
      <c r="AT575" s="229" t="s">
        <v>141</v>
      </c>
      <c r="AU575" s="229" t="s">
        <v>82</v>
      </c>
      <c r="AY575" s="17" t="s">
        <v>139</v>
      </c>
      <c r="BE575" s="230">
        <f>IF(N575="základní",J575,0)</f>
        <v>0</v>
      </c>
      <c r="BF575" s="230">
        <f>IF(N575="snížená",J575,0)</f>
        <v>0</v>
      </c>
      <c r="BG575" s="230">
        <f>IF(N575="zákl. přenesená",J575,0)</f>
        <v>0</v>
      </c>
      <c r="BH575" s="230">
        <f>IF(N575="sníž. přenesená",J575,0)</f>
        <v>0</v>
      </c>
      <c r="BI575" s="230">
        <f>IF(N575="nulová",J575,0)</f>
        <v>0</v>
      </c>
      <c r="BJ575" s="17" t="s">
        <v>80</v>
      </c>
      <c r="BK575" s="230">
        <f>ROUND(I575*H575,2)</f>
        <v>0</v>
      </c>
      <c r="BL575" s="17" t="s">
        <v>196</v>
      </c>
      <c r="BM575" s="229" t="s">
        <v>666</v>
      </c>
    </row>
    <row r="576" s="2" customFormat="1">
      <c r="A576" s="38"/>
      <c r="B576" s="39"/>
      <c r="C576" s="40"/>
      <c r="D576" s="231" t="s">
        <v>147</v>
      </c>
      <c r="E576" s="40"/>
      <c r="F576" s="232" t="s">
        <v>665</v>
      </c>
      <c r="G576" s="40"/>
      <c r="H576" s="40"/>
      <c r="I576" s="233"/>
      <c r="J576" s="40"/>
      <c r="K576" s="40"/>
      <c r="L576" s="44"/>
      <c r="M576" s="234"/>
      <c r="N576" s="235"/>
      <c r="O576" s="91"/>
      <c r="P576" s="91"/>
      <c r="Q576" s="91"/>
      <c r="R576" s="91"/>
      <c r="S576" s="91"/>
      <c r="T576" s="92"/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T576" s="17" t="s">
        <v>147</v>
      </c>
      <c r="AU576" s="17" t="s">
        <v>82</v>
      </c>
    </row>
    <row r="577" s="2" customFormat="1">
      <c r="A577" s="38"/>
      <c r="B577" s="39"/>
      <c r="C577" s="40"/>
      <c r="D577" s="236" t="s">
        <v>148</v>
      </c>
      <c r="E577" s="40"/>
      <c r="F577" s="237" t="s">
        <v>667</v>
      </c>
      <c r="G577" s="40"/>
      <c r="H577" s="40"/>
      <c r="I577" s="233"/>
      <c r="J577" s="40"/>
      <c r="K577" s="40"/>
      <c r="L577" s="44"/>
      <c r="M577" s="234"/>
      <c r="N577" s="235"/>
      <c r="O577" s="91"/>
      <c r="P577" s="91"/>
      <c r="Q577" s="91"/>
      <c r="R577" s="91"/>
      <c r="S577" s="91"/>
      <c r="T577" s="92"/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T577" s="17" t="s">
        <v>148</v>
      </c>
      <c r="AU577" s="17" t="s">
        <v>82</v>
      </c>
    </row>
    <row r="578" s="13" customFormat="1">
      <c r="A578" s="13"/>
      <c r="B578" s="238"/>
      <c r="C578" s="239"/>
      <c r="D578" s="231" t="s">
        <v>150</v>
      </c>
      <c r="E578" s="240" t="s">
        <v>1</v>
      </c>
      <c r="F578" s="241" t="s">
        <v>668</v>
      </c>
      <c r="G578" s="239"/>
      <c r="H578" s="242">
        <v>5.9349999999999996</v>
      </c>
      <c r="I578" s="243"/>
      <c r="J578" s="239"/>
      <c r="K578" s="239"/>
      <c r="L578" s="244"/>
      <c r="M578" s="245"/>
      <c r="N578" s="246"/>
      <c r="O578" s="246"/>
      <c r="P578" s="246"/>
      <c r="Q578" s="246"/>
      <c r="R578" s="246"/>
      <c r="S578" s="246"/>
      <c r="T578" s="24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8" t="s">
        <v>150</v>
      </c>
      <c r="AU578" s="248" t="s">
        <v>82</v>
      </c>
      <c r="AV578" s="13" t="s">
        <v>82</v>
      </c>
      <c r="AW578" s="13" t="s">
        <v>30</v>
      </c>
      <c r="AX578" s="13" t="s">
        <v>73</v>
      </c>
      <c r="AY578" s="248" t="s">
        <v>139</v>
      </c>
    </row>
    <row r="579" s="14" customFormat="1">
      <c r="A579" s="14"/>
      <c r="B579" s="249"/>
      <c r="C579" s="250"/>
      <c r="D579" s="231" t="s">
        <v>150</v>
      </c>
      <c r="E579" s="251" t="s">
        <v>1</v>
      </c>
      <c r="F579" s="252" t="s">
        <v>152</v>
      </c>
      <c r="G579" s="250"/>
      <c r="H579" s="253">
        <v>5.9349999999999996</v>
      </c>
      <c r="I579" s="254"/>
      <c r="J579" s="250"/>
      <c r="K579" s="250"/>
      <c r="L579" s="255"/>
      <c r="M579" s="256"/>
      <c r="N579" s="257"/>
      <c r="O579" s="257"/>
      <c r="P579" s="257"/>
      <c r="Q579" s="257"/>
      <c r="R579" s="257"/>
      <c r="S579" s="257"/>
      <c r="T579" s="258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9" t="s">
        <v>150</v>
      </c>
      <c r="AU579" s="259" t="s">
        <v>82</v>
      </c>
      <c r="AV579" s="14" t="s">
        <v>146</v>
      </c>
      <c r="AW579" s="14" t="s">
        <v>30</v>
      </c>
      <c r="AX579" s="14" t="s">
        <v>80</v>
      </c>
      <c r="AY579" s="259" t="s">
        <v>139</v>
      </c>
    </row>
    <row r="580" s="12" customFormat="1" ht="22.8" customHeight="1">
      <c r="A580" s="12"/>
      <c r="B580" s="202"/>
      <c r="C580" s="203"/>
      <c r="D580" s="204" t="s">
        <v>72</v>
      </c>
      <c r="E580" s="216" t="s">
        <v>669</v>
      </c>
      <c r="F580" s="216" t="s">
        <v>670</v>
      </c>
      <c r="G580" s="203"/>
      <c r="H580" s="203"/>
      <c r="I580" s="206"/>
      <c r="J580" s="217">
        <f>BK580</f>
        <v>0</v>
      </c>
      <c r="K580" s="203"/>
      <c r="L580" s="208"/>
      <c r="M580" s="209"/>
      <c r="N580" s="210"/>
      <c r="O580" s="210"/>
      <c r="P580" s="211">
        <f>SUM(P581:P598)</f>
        <v>0</v>
      </c>
      <c r="Q580" s="210"/>
      <c r="R580" s="211">
        <f>SUM(R581:R598)</f>
        <v>0</v>
      </c>
      <c r="S580" s="210"/>
      <c r="T580" s="212">
        <f>SUM(T581:T598)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13" t="s">
        <v>82</v>
      </c>
      <c r="AT580" s="214" t="s">
        <v>72</v>
      </c>
      <c r="AU580" s="214" t="s">
        <v>80</v>
      </c>
      <c r="AY580" s="213" t="s">
        <v>139</v>
      </c>
      <c r="BK580" s="215">
        <f>SUM(BK581:BK598)</f>
        <v>0</v>
      </c>
    </row>
    <row r="581" s="2" customFormat="1" ht="16.5" customHeight="1">
      <c r="A581" s="38"/>
      <c r="B581" s="39"/>
      <c r="C581" s="218" t="s">
        <v>407</v>
      </c>
      <c r="D581" s="218" t="s">
        <v>141</v>
      </c>
      <c r="E581" s="219" t="s">
        <v>671</v>
      </c>
      <c r="F581" s="220" t="s">
        <v>672</v>
      </c>
      <c r="G581" s="221" t="s">
        <v>144</v>
      </c>
      <c r="H581" s="222">
        <v>74.744</v>
      </c>
      <c r="I581" s="223"/>
      <c r="J581" s="224">
        <f>ROUND(I581*H581,2)</f>
        <v>0</v>
      </c>
      <c r="K581" s="220" t="s">
        <v>145</v>
      </c>
      <c r="L581" s="44"/>
      <c r="M581" s="225" t="s">
        <v>1</v>
      </c>
      <c r="N581" s="226" t="s">
        <v>38</v>
      </c>
      <c r="O581" s="91"/>
      <c r="P581" s="227">
        <f>O581*H581</f>
        <v>0</v>
      </c>
      <c r="Q581" s="227">
        <v>0</v>
      </c>
      <c r="R581" s="227">
        <f>Q581*H581</f>
        <v>0</v>
      </c>
      <c r="S581" s="227">
        <v>0</v>
      </c>
      <c r="T581" s="228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9" t="s">
        <v>196</v>
      </c>
      <c r="AT581" s="229" t="s">
        <v>141</v>
      </c>
      <c r="AU581" s="229" t="s">
        <v>82</v>
      </c>
      <c r="AY581" s="17" t="s">
        <v>139</v>
      </c>
      <c r="BE581" s="230">
        <f>IF(N581="základní",J581,0)</f>
        <v>0</v>
      </c>
      <c r="BF581" s="230">
        <f>IF(N581="snížená",J581,0)</f>
        <v>0</v>
      </c>
      <c r="BG581" s="230">
        <f>IF(N581="zákl. přenesená",J581,0)</f>
        <v>0</v>
      </c>
      <c r="BH581" s="230">
        <f>IF(N581="sníž. přenesená",J581,0)</f>
        <v>0</v>
      </c>
      <c r="BI581" s="230">
        <f>IF(N581="nulová",J581,0)</f>
        <v>0</v>
      </c>
      <c r="BJ581" s="17" t="s">
        <v>80</v>
      </c>
      <c r="BK581" s="230">
        <f>ROUND(I581*H581,2)</f>
        <v>0</v>
      </c>
      <c r="BL581" s="17" t="s">
        <v>196</v>
      </c>
      <c r="BM581" s="229" t="s">
        <v>673</v>
      </c>
    </row>
    <row r="582" s="2" customFormat="1">
      <c r="A582" s="38"/>
      <c r="B582" s="39"/>
      <c r="C582" s="40"/>
      <c r="D582" s="231" t="s">
        <v>147</v>
      </c>
      <c r="E582" s="40"/>
      <c r="F582" s="232" t="s">
        <v>672</v>
      </c>
      <c r="G582" s="40"/>
      <c r="H582" s="40"/>
      <c r="I582" s="233"/>
      <c r="J582" s="40"/>
      <c r="K582" s="40"/>
      <c r="L582" s="44"/>
      <c r="M582" s="234"/>
      <c r="N582" s="235"/>
      <c r="O582" s="91"/>
      <c r="P582" s="91"/>
      <c r="Q582" s="91"/>
      <c r="R582" s="91"/>
      <c r="S582" s="91"/>
      <c r="T582" s="92"/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T582" s="17" t="s">
        <v>147</v>
      </c>
      <c r="AU582" s="17" t="s">
        <v>82</v>
      </c>
    </row>
    <row r="583" s="2" customFormat="1">
      <c r="A583" s="38"/>
      <c r="B583" s="39"/>
      <c r="C583" s="40"/>
      <c r="D583" s="236" t="s">
        <v>148</v>
      </c>
      <c r="E583" s="40"/>
      <c r="F583" s="237" t="s">
        <v>674</v>
      </c>
      <c r="G583" s="40"/>
      <c r="H583" s="40"/>
      <c r="I583" s="233"/>
      <c r="J583" s="40"/>
      <c r="K583" s="40"/>
      <c r="L583" s="44"/>
      <c r="M583" s="234"/>
      <c r="N583" s="235"/>
      <c r="O583" s="91"/>
      <c r="P583" s="91"/>
      <c r="Q583" s="91"/>
      <c r="R583" s="91"/>
      <c r="S583" s="91"/>
      <c r="T583" s="92"/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T583" s="17" t="s">
        <v>148</v>
      </c>
      <c r="AU583" s="17" t="s">
        <v>82</v>
      </c>
    </row>
    <row r="584" s="2" customFormat="1" ht="24.15" customHeight="1">
      <c r="A584" s="38"/>
      <c r="B584" s="39"/>
      <c r="C584" s="218" t="s">
        <v>498</v>
      </c>
      <c r="D584" s="218" t="s">
        <v>141</v>
      </c>
      <c r="E584" s="219" t="s">
        <v>675</v>
      </c>
      <c r="F584" s="220" t="s">
        <v>676</v>
      </c>
      <c r="G584" s="221" t="s">
        <v>144</v>
      </c>
      <c r="H584" s="222">
        <v>74.744</v>
      </c>
      <c r="I584" s="223"/>
      <c r="J584" s="224">
        <f>ROUND(I584*H584,2)</f>
        <v>0</v>
      </c>
      <c r="K584" s="220" t="s">
        <v>145</v>
      </c>
      <c r="L584" s="44"/>
      <c r="M584" s="225" t="s">
        <v>1</v>
      </c>
      <c r="N584" s="226" t="s">
        <v>38</v>
      </c>
      <c r="O584" s="91"/>
      <c r="P584" s="227">
        <f>O584*H584</f>
        <v>0</v>
      </c>
      <c r="Q584" s="227">
        <v>0</v>
      </c>
      <c r="R584" s="227">
        <f>Q584*H584</f>
        <v>0</v>
      </c>
      <c r="S584" s="227">
        <v>0</v>
      </c>
      <c r="T584" s="228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29" t="s">
        <v>196</v>
      </c>
      <c r="AT584" s="229" t="s">
        <v>141</v>
      </c>
      <c r="AU584" s="229" t="s">
        <v>82</v>
      </c>
      <c r="AY584" s="17" t="s">
        <v>139</v>
      </c>
      <c r="BE584" s="230">
        <f>IF(N584="základní",J584,0)</f>
        <v>0</v>
      </c>
      <c r="BF584" s="230">
        <f>IF(N584="snížená",J584,0)</f>
        <v>0</v>
      </c>
      <c r="BG584" s="230">
        <f>IF(N584="zákl. přenesená",J584,0)</f>
        <v>0</v>
      </c>
      <c r="BH584" s="230">
        <f>IF(N584="sníž. přenesená",J584,0)</f>
        <v>0</v>
      </c>
      <c r="BI584" s="230">
        <f>IF(N584="nulová",J584,0)</f>
        <v>0</v>
      </c>
      <c r="BJ584" s="17" t="s">
        <v>80</v>
      </c>
      <c r="BK584" s="230">
        <f>ROUND(I584*H584,2)</f>
        <v>0</v>
      </c>
      <c r="BL584" s="17" t="s">
        <v>196</v>
      </c>
      <c r="BM584" s="229" t="s">
        <v>677</v>
      </c>
    </row>
    <row r="585" s="2" customFormat="1">
      <c r="A585" s="38"/>
      <c r="B585" s="39"/>
      <c r="C585" s="40"/>
      <c r="D585" s="231" t="s">
        <v>147</v>
      </c>
      <c r="E585" s="40"/>
      <c r="F585" s="232" t="s">
        <v>676</v>
      </c>
      <c r="G585" s="40"/>
      <c r="H585" s="40"/>
      <c r="I585" s="233"/>
      <c r="J585" s="40"/>
      <c r="K585" s="40"/>
      <c r="L585" s="44"/>
      <c r="M585" s="234"/>
      <c r="N585" s="235"/>
      <c r="O585" s="91"/>
      <c r="P585" s="91"/>
      <c r="Q585" s="91"/>
      <c r="R585" s="91"/>
      <c r="S585" s="91"/>
      <c r="T585" s="92"/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T585" s="17" t="s">
        <v>147</v>
      </c>
      <c r="AU585" s="17" t="s">
        <v>82</v>
      </c>
    </row>
    <row r="586" s="2" customFormat="1">
      <c r="A586" s="38"/>
      <c r="B586" s="39"/>
      <c r="C586" s="40"/>
      <c r="D586" s="236" t="s">
        <v>148</v>
      </c>
      <c r="E586" s="40"/>
      <c r="F586" s="237" t="s">
        <v>678</v>
      </c>
      <c r="G586" s="40"/>
      <c r="H586" s="40"/>
      <c r="I586" s="233"/>
      <c r="J586" s="40"/>
      <c r="K586" s="40"/>
      <c r="L586" s="44"/>
      <c r="M586" s="234"/>
      <c r="N586" s="235"/>
      <c r="O586" s="91"/>
      <c r="P586" s="91"/>
      <c r="Q586" s="91"/>
      <c r="R586" s="91"/>
      <c r="S586" s="91"/>
      <c r="T586" s="92"/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T586" s="17" t="s">
        <v>148</v>
      </c>
      <c r="AU586" s="17" t="s">
        <v>82</v>
      </c>
    </row>
    <row r="587" s="2" customFormat="1" ht="33" customHeight="1">
      <c r="A587" s="38"/>
      <c r="B587" s="39"/>
      <c r="C587" s="218" t="s">
        <v>410</v>
      </c>
      <c r="D587" s="218" t="s">
        <v>141</v>
      </c>
      <c r="E587" s="219" t="s">
        <v>679</v>
      </c>
      <c r="F587" s="220" t="s">
        <v>680</v>
      </c>
      <c r="G587" s="221" t="s">
        <v>144</v>
      </c>
      <c r="H587" s="222">
        <v>74.744</v>
      </c>
      <c r="I587" s="223"/>
      <c r="J587" s="224">
        <f>ROUND(I587*H587,2)</f>
        <v>0</v>
      </c>
      <c r="K587" s="220" t="s">
        <v>145</v>
      </c>
      <c r="L587" s="44"/>
      <c r="M587" s="225" t="s">
        <v>1</v>
      </c>
      <c r="N587" s="226" t="s">
        <v>38</v>
      </c>
      <c r="O587" s="91"/>
      <c r="P587" s="227">
        <f>O587*H587</f>
        <v>0</v>
      </c>
      <c r="Q587" s="227">
        <v>0</v>
      </c>
      <c r="R587" s="227">
        <f>Q587*H587</f>
        <v>0</v>
      </c>
      <c r="S587" s="227">
        <v>0</v>
      </c>
      <c r="T587" s="228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9" t="s">
        <v>196</v>
      </c>
      <c r="AT587" s="229" t="s">
        <v>141</v>
      </c>
      <c r="AU587" s="229" t="s">
        <v>82</v>
      </c>
      <c r="AY587" s="17" t="s">
        <v>139</v>
      </c>
      <c r="BE587" s="230">
        <f>IF(N587="základní",J587,0)</f>
        <v>0</v>
      </c>
      <c r="BF587" s="230">
        <f>IF(N587="snížená",J587,0)</f>
        <v>0</v>
      </c>
      <c r="BG587" s="230">
        <f>IF(N587="zákl. přenesená",J587,0)</f>
        <v>0</v>
      </c>
      <c r="BH587" s="230">
        <f>IF(N587="sníž. přenesená",J587,0)</f>
        <v>0</v>
      </c>
      <c r="BI587" s="230">
        <f>IF(N587="nulová",J587,0)</f>
        <v>0</v>
      </c>
      <c r="BJ587" s="17" t="s">
        <v>80</v>
      </c>
      <c r="BK587" s="230">
        <f>ROUND(I587*H587,2)</f>
        <v>0</v>
      </c>
      <c r="BL587" s="17" t="s">
        <v>196</v>
      </c>
      <c r="BM587" s="229" t="s">
        <v>681</v>
      </c>
    </row>
    <row r="588" s="2" customFormat="1">
      <c r="A588" s="38"/>
      <c r="B588" s="39"/>
      <c r="C588" s="40"/>
      <c r="D588" s="231" t="s">
        <v>147</v>
      </c>
      <c r="E588" s="40"/>
      <c r="F588" s="232" t="s">
        <v>680</v>
      </c>
      <c r="G588" s="40"/>
      <c r="H588" s="40"/>
      <c r="I588" s="233"/>
      <c r="J588" s="40"/>
      <c r="K588" s="40"/>
      <c r="L588" s="44"/>
      <c r="M588" s="234"/>
      <c r="N588" s="235"/>
      <c r="O588" s="91"/>
      <c r="P588" s="91"/>
      <c r="Q588" s="91"/>
      <c r="R588" s="91"/>
      <c r="S588" s="91"/>
      <c r="T588" s="92"/>
      <c r="U588" s="38"/>
      <c r="V588" s="38"/>
      <c r="W588" s="38"/>
      <c r="X588" s="38"/>
      <c r="Y588" s="38"/>
      <c r="Z588" s="38"/>
      <c r="AA588" s="38"/>
      <c r="AB588" s="38"/>
      <c r="AC588" s="38"/>
      <c r="AD588" s="38"/>
      <c r="AE588" s="38"/>
      <c r="AT588" s="17" t="s">
        <v>147</v>
      </c>
      <c r="AU588" s="17" t="s">
        <v>82</v>
      </c>
    </row>
    <row r="589" s="2" customFormat="1">
      <c r="A589" s="38"/>
      <c r="B589" s="39"/>
      <c r="C589" s="40"/>
      <c r="D589" s="236" t="s">
        <v>148</v>
      </c>
      <c r="E589" s="40"/>
      <c r="F589" s="237" t="s">
        <v>682</v>
      </c>
      <c r="G589" s="40"/>
      <c r="H589" s="40"/>
      <c r="I589" s="233"/>
      <c r="J589" s="40"/>
      <c r="K589" s="40"/>
      <c r="L589" s="44"/>
      <c r="M589" s="234"/>
      <c r="N589" s="235"/>
      <c r="O589" s="91"/>
      <c r="P589" s="91"/>
      <c r="Q589" s="91"/>
      <c r="R589" s="91"/>
      <c r="S589" s="91"/>
      <c r="T589" s="92"/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T589" s="17" t="s">
        <v>148</v>
      </c>
      <c r="AU589" s="17" t="s">
        <v>82</v>
      </c>
    </row>
    <row r="590" s="2" customFormat="1" ht="37.8" customHeight="1">
      <c r="A590" s="38"/>
      <c r="B590" s="39"/>
      <c r="C590" s="218" t="s">
        <v>683</v>
      </c>
      <c r="D590" s="218" t="s">
        <v>141</v>
      </c>
      <c r="E590" s="219" t="s">
        <v>684</v>
      </c>
      <c r="F590" s="220" t="s">
        <v>685</v>
      </c>
      <c r="G590" s="221" t="s">
        <v>144</v>
      </c>
      <c r="H590" s="222">
        <v>74.744</v>
      </c>
      <c r="I590" s="223"/>
      <c r="J590" s="224">
        <f>ROUND(I590*H590,2)</f>
        <v>0</v>
      </c>
      <c r="K590" s="220" t="s">
        <v>145</v>
      </c>
      <c r="L590" s="44"/>
      <c r="M590" s="225" t="s">
        <v>1</v>
      </c>
      <c r="N590" s="226" t="s">
        <v>38</v>
      </c>
      <c r="O590" s="91"/>
      <c r="P590" s="227">
        <f>O590*H590</f>
        <v>0</v>
      </c>
      <c r="Q590" s="227">
        <v>0</v>
      </c>
      <c r="R590" s="227">
        <f>Q590*H590</f>
        <v>0</v>
      </c>
      <c r="S590" s="227">
        <v>0</v>
      </c>
      <c r="T590" s="228">
        <f>S590*H590</f>
        <v>0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9" t="s">
        <v>196</v>
      </c>
      <c r="AT590" s="229" t="s">
        <v>141</v>
      </c>
      <c r="AU590" s="229" t="s">
        <v>82</v>
      </c>
      <c r="AY590" s="17" t="s">
        <v>139</v>
      </c>
      <c r="BE590" s="230">
        <f>IF(N590="základní",J590,0)</f>
        <v>0</v>
      </c>
      <c r="BF590" s="230">
        <f>IF(N590="snížená",J590,0)</f>
        <v>0</v>
      </c>
      <c r="BG590" s="230">
        <f>IF(N590="zákl. přenesená",J590,0)</f>
        <v>0</v>
      </c>
      <c r="BH590" s="230">
        <f>IF(N590="sníž. přenesená",J590,0)</f>
        <v>0</v>
      </c>
      <c r="BI590" s="230">
        <f>IF(N590="nulová",J590,0)</f>
        <v>0</v>
      </c>
      <c r="BJ590" s="17" t="s">
        <v>80</v>
      </c>
      <c r="BK590" s="230">
        <f>ROUND(I590*H590,2)</f>
        <v>0</v>
      </c>
      <c r="BL590" s="17" t="s">
        <v>196</v>
      </c>
      <c r="BM590" s="229" t="s">
        <v>686</v>
      </c>
    </row>
    <row r="591" s="2" customFormat="1">
      <c r="A591" s="38"/>
      <c r="B591" s="39"/>
      <c r="C591" s="40"/>
      <c r="D591" s="231" t="s">
        <v>147</v>
      </c>
      <c r="E591" s="40"/>
      <c r="F591" s="232" t="s">
        <v>685</v>
      </c>
      <c r="G591" s="40"/>
      <c r="H591" s="40"/>
      <c r="I591" s="233"/>
      <c r="J591" s="40"/>
      <c r="K591" s="40"/>
      <c r="L591" s="44"/>
      <c r="M591" s="234"/>
      <c r="N591" s="235"/>
      <c r="O591" s="91"/>
      <c r="P591" s="91"/>
      <c r="Q591" s="91"/>
      <c r="R591" s="91"/>
      <c r="S591" s="91"/>
      <c r="T591" s="92"/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T591" s="17" t="s">
        <v>147</v>
      </c>
      <c r="AU591" s="17" t="s">
        <v>82</v>
      </c>
    </row>
    <row r="592" s="2" customFormat="1">
      <c r="A592" s="38"/>
      <c r="B592" s="39"/>
      <c r="C592" s="40"/>
      <c r="D592" s="236" t="s">
        <v>148</v>
      </c>
      <c r="E592" s="40"/>
      <c r="F592" s="237" t="s">
        <v>687</v>
      </c>
      <c r="G592" s="40"/>
      <c r="H592" s="40"/>
      <c r="I592" s="233"/>
      <c r="J592" s="40"/>
      <c r="K592" s="40"/>
      <c r="L592" s="44"/>
      <c r="M592" s="234"/>
      <c r="N592" s="235"/>
      <c r="O592" s="91"/>
      <c r="P592" s="91"/>
      <c r="Q592" s="91"/>
      <c r="R592" s="91"/>
      <c r="S592" s="91"/>
      <c r="T592" s="92"/>
      <c r="U592" s="38"/>
      <c r="V592" s="38"/>
      <c r="W592" s="38"/>
      <c r="X592" s="38"/>
      <c r="Y592" s="38"/>
      <c r="Z592" s="38"/>
      <c r="AA592" s="38"/>
      <c r="AB592" s="38"/>
      <c r="AC592" s="38"/>
      <c r="AD592" s="38"/>
      <c r="AE592" s="38"/>
      <c r="AT592" s="17" t="s">
        <v>148</v>
      </c>
      <c r="AU592" s="17" t="s">
        <v>82</v>
      </c>
    </row>
    <row r="593" s="15" customFormat="1">
      <c r="A593" s="15"/>
      <c r="B593" s="260"/>
      <c r="C593" s="261"/>
      <c r="D593" s="231" t="s">
        <v>150</v>
      </c>
      <c r="E593" s="262" t="s">
        <v>1</v>
      </c>
      <c r="F593" s="263" t="s">
        <v>164</v>
      </c>
      <c r="G593" s="261"/>
      <c r="H593" s="262" t="s">
        <v>1</v>
      </c>
      <c r="I593" s="264"/>
      <c r="J593" s="261"/>
      <c r="K593" s="261"/>
      <c r="L593" s="265"/>
      <c r="M593" s="266"/>
      <c r="N593" s="267"/>
      <c r="O593" s="267"/>
      <c r="P593" s="267"/>
      <c r="Q593" s="267"/>
      <c r="R593" s="267"/>
      <c r="S593" s="267"/>
      <c r="T593" s="268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69" t="s">
        <v>150</v>
      </c>
      <c r="AU593" s="269" t="s">
        <v>82</v>
      </c>
      <c r="AV593" s="15" t="s">
        <v>80</v>
      </c>
      <c r="AW593" s="15" t="s">
        <v>30</v>
      </c>
      <c r="AX593" s="15" t="s">
        <v>73</v>
      </c>
      <c r="AY593" s="269" t="s">
        <v>139</v>
      </c>
    </row>
    <row r="594" s="13" customFormat="1">
      <c r="A594" s="13"/>
      <c r="B594" s="238"/>
      <c r="C594" s="239"/>
      <c r="D594" s="231" t="s">
        <v>150</v>
      </c>
      <c r="E594" s="240" t="s">
        <v>1</v>
      </c>
      <c r="F594" s="241" t="s">
        <v>688</v>
      </c>
      <c r="G594" s="239"/>
      <c r="H594" s="242">
        <v>45.518999999999998</v>
      </c>
      <c r="I594" s="243"/>
      <c r="J594" s="239"/>
      <c r="K594" s="239"/>
      <c r="L594" s="244"/>
      <c r="M594" s="245"/>
      <c r="N594" s="246"/>
      <c r="O594" s="246"/>
      <c r="P594" s="246"/>
      <c r="Q594" s="246"/>
      <c r="R594" s="246"/>
      <c r="S594" s="246"/>
      <c r="T594" s="247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8" t="s">
        <v>150</v>
      </c>
      <c r="AU594" s="248" t="s">
        <v>82</v>
      </c>
      <c r="AV594" s="13" t="s">
        <v>82</v>
      </c>
      <c r="AW594" s="13" t="s">
        <v>30</v>
      </c>
      <c r="AX594" s="13" t="s">
        <v>73</v>
      </c>
      <c r="AY594" s="248" t="s">
        <v>139</v>
      </c>
    </row>
    <row r="595" s="13" customFormat="1">
      <c r="A595" s="13"/>
      <c r="B595" s="238"/>
      <c r="C595" s="239"/>
      <c r="D595" s="231" t="s">
        <v>150</v>
      </c>
      <c r="E595" s="240" t="s">
        <v>1</v>
      </c>
      <c r="F595" s="241" t="s">
        <v>689</v>
      </c>
      <c r="G595" s="239"/>
      <c r="H595" s="242">
        <v>21.202000000000002</v>
      </c>
      <c r="I595" s="243"/>
      <c r="J595" s="239"/>
      <c r="K595" s="239"/>
      <c r="L595" s="244"/>
      <c r="M595" s="245"/>
      <c r="N595" s="246"/>
      <c r="O595" s="246"/>
      <c r="P595" s="246"/>
      <c r="Q595" s="246"/>
      <c r="R595" s="246"/>
      <c r="S595" s="246"/>
      <c r="T595" s="24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8" t="s">
        <v>150</v>
      </c>
      <c r="AU595" s="248" t="s">
        <v>82</v>
      </c>
      <c r="AV595" s="13" t="s">
        <v>82</v>
      </c>
      <c r="AW595" s="13" t="s">
        <v>30</v>
      </c>
      <c r="AX595" s="13" t="s">
        <v>73</v>
      </c>
      <c r="AY595" s="248" t="s">
        <v>139</v>
      </c>
    </row>
    <row r="596" s="13" customFormat="1">
      <c r="A596" s="13"/>
      <c r="B596" s="238"/>
      <c r="C596" s="239"/>
      <c r="D596" s="231" t="s">
        <v>150</v>
      </c>
      <c r="E596" s="240" t="s">
        <v>1</v>
      </c>
      <c r="F596" s="241" t="s">
        <v>690</v>
      </c>
      <c r="G596" s="239"/>
      <c r="H596" s="242">
        <v>4.5339999999999998</v>
      </c>
      <c r="I596" s="243"/>
      <c r="J596" s="239"/>
      <c r="K596" s="239"/>
      <c r="L596" s="244"/>
      <c r="M596" s="245"/>
      <c r="N596" s="246"/>
      <c r="O596" s="246"/>
      <c r="P596" s="246"/>
      <c r="Q596" s="246"/>
      <c r="R596" s="246"/>
      <c r="S596" s="246"/>
      <c r="T596" s="24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8" t="s">
        <v>150</v>
      </c>
      <c r="AU596" s="248" t="s">
        <v>82</v>
      </c>
      <c r="AV596" s="13" t="s">
        <v>82</v>
      </c>
      <c r="AW596" s="13" t="s">
        <v>30</v>
      </c>
      <c r="AX596" s="13" t="s">
        <v>73</v>
      </c>
      <c r="AY596" s="248" t="s">
        <v>139</v>
      </c>
    </row>
    <row r="597" s="13" customFormat="1">
      <c r="A597" s="13"/>
      <c r="B597" s="238"/>
      <c r="C597" s="239"/>
      <c r="D597" s="231" t="s">
        <v>150</v>
      </c>
      <c r="E597" s="240" t="s">
        <v>1</v>
      </c>
      <c r="F597" s="241" t="s">
        <v>691</v>
      </c>
      <c r="G597" s="239"/>
      <c r="H597" s="242">
        <v>3.4889999999999999</v>
      </c>
      <c r="I597" s="243"/>
      <c r="J597" s="239"/>
      <c r="K597" s="239"/>
      <c r="L597" s="244"/>
      <c r="M597" s="245"/>
      <c r="N597" s="246"/>
      <c r="O597" s="246"/>
      <c r="P597" s="246"/>
      <c r="Q597" s="246"/>
      <c r="R597" s="246"/>
      <c r="S597" s="246"/>
      <c r="T597" s="24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8" t="s">
        <v>150</v>
      </c>
      <c r="AU597" s="248" t="s">
        <v>82</v>
      </c>
      <c r="AV597" s="13" t="s">
        <v>82</v>
      </c>
      <c r="AW597" s="13" t="s">
        <v>30</v>
      </c>
      <c r="AX597" s="13" t="s">
        <v>73</v>
      </c>
      <c r="AY597" s="248" t="s">
        <v>139</v>
      </c>
    </row>
    <row r="598" s="14" customFormat="1">
      <c r="A598" s="14"/>
      <c r="B598" s="249"/>
      <c r="C598" s="250"/>
      <c r="D598" s="231" t="s">
        <v>150</v>
      </c>
      <c r="E598" s="251" t="s">
        <v>1</v>
      </c>
      <c r="F598" s="252" t="s">
        <v>152</v>
      </c>
      <c r="G598" s="250"/>
      <c r="H598" s="253">
        <v>74.744000000000014</v>
      </c>
      <c r="I598" s="254"/>
      <c r="J598" s="250"/>
      <c r="K598" s="250"/>
      <c r="L598" s="255"/>
      <c r="M598" s="256"/>
      <c r="N598" s="257"/>
      <c r="O598" s="257"/>
      <c r="P598" s="257"/>
      <c r="Q598" s="257"/>
      <c r="R598" s="257"/>
      <c r="S598" s="257"/>
      <c r="T598" s="258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9" t="s">
        <v>150</v>
      </c>
      <c r="AU598" s="259" t="s">
        <v>82</v>
      </c>
      <c r="AV598" s="14" t="s">
        <v>146</v>
      </c>
      <c r="AW598" s="14" t="s">
        <v>30</v>
      </c>
      <c r="AX598" s="14" t="s">
        <v>80</v>
      </c>
      <c r="AY598" s="259" t="s">
        <v>139</v>
      </c>
    </row>
    <row r="599" s="12" customFormat="1" ht="22.8" customHeight="1">
      <c r="A599" s="12"/>
      <c r="B599" s="202"/>
      <c r="C599" s="203"/>
      <c r="D599" s="204" t="s">
        <v>72</v>
      </c>
      <c r="E599" s="216" t="s">
        <v>692</v>
      </c>
      <c r="F599" s="216" t="s">
        <v>693</v>
      </c>
      <c r="G599" s="203"/>
      <c r="H599" s="203"/>
      <c r="I599" s="206"/>
      <c r="J599" s="217">
        <f>BK599</f>
        <v>0</v>
      </c>
      <c r="K599" s="203"/>
      <c r="L599" s="208"/>
      <c r="M599" s="209"/>
      <c r="N599" s="210"/>
      <c r="O599" s="210"/>
      <c r="P599" s="211">
        <f>SUM(P600:P603)</f>
        <v>0</v>
      </c>
      <c r="Q599" s="210"/>
      <c r="R599" s="211">
        <f>SUM(R600:R603)</f>
        <v>0</v>
      </c>
      <c r="S599" s="210"/>
      <c r="T599" s="212">
        <f>SUM(T600:T603)</f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13" t="s">
        <v>82</v>
      </c>
      <c r="AT599" s="214" t="s">
        <v>72</v>
      </c>
      <c r="AU599" s="214" t="s">
        <v>80</v>
      </c>
      <c r="AY599" s="213" t="s">
        <v>139</v>
      </c>
      <c r="BK599" s="215">
        <f>SUM(BK600:BK603)</f>
        <v>0</v>
      </c>
    </row>
    <row r="600" s="2" customFormat="1" ht="49.05" customHeight="1">
      <c r="A600" s="38"/>
      <c r="B600" s="39"/>
      <c r="C600" s="218" t="s">
        <v>414</v>
      </c>
      <c r="D600" s="218" t="s">
        <v>141</v>
      </c>
      <c r="E600" s="219" t="s">
        <v>694</v>
      </c>
      <c r="F600" s="220" t="s">
        <v>695</v>
      </c>
      <c r="G600" s="221" t="s">
        <v>212</v>
      </c>
      <c r="H600" s="222">
        <v>1</v>
      </c>
      <c r="I600" s="223"/>
      <c r="J600" s="224">
        <f>ROUND(I600*H600,2)</f>
        <v>0</v>
      </c>
      <c r="K600" s="220" t="s">
        <v>1</v>
      </c>
      <c r="L600" s="44"/>
      <c r="M600" s="225" t="s">
        <v>1</v>
      </c>
      <c r="N600" s="226" t="s">
        <v>38</v>
      </c>
      <c r="O600" s="91"/>
      <c r="P600" s="227">
        <f>O600*H600</f>
        <v>0</v>
      </c>
      <c r="Q600" s="227">
        <v>0</v>
      </c>
      <c r="R600" s="227">
        <f>Q600*H600</f>
        <v>0</v>
      </c>
      <c r="S600" s="227">
        <v>0</v>
      </c>
      <c r="T600" s="228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9" t="s">
        <v>196</v>
      </c>
      <c r="AT600" s="229" t="s">
        <v>141</v>
      </c>
      <c r="AU600" s="229" t="s">
        <v>82</v>
      </c>
      <c r="AY600" s="17" t="s">
        <v>139</v>
      </c>
      <c r="BE600" s="230">
        <f>IF(N600="základní",J600,0)</f>
        <v>0</v>
      </c>
      <c r="BF600" s="230">
        <f>IF(N600="snížená",J600,0)</f>
        <v>0</v>
      </c>
      <c r="BG600" s="230">
        <f>IF(N600="zákl. přenesená",J600,0)</f>
        <v>0</v>
      </c>
      <c r="BH600" s="230">
        <f>IF(N600="sníž. přenesená",J600,0)</f>
        <v>0</v>
      </c>
      <c r="BI600" s="230">
        <f>IF(N600="nulová",J600,0)</f>
        <v>0</v>
      </c>
      <c r="BJ600" s="17" t="s">
        <v>80</v>
      </c>
      <c r="BK600" s="230">
        <f>ROUND(I600*H600,2)</f>
        <v>0</v>
      </c>
      <c r="BL600" s="17" t="s">
        <v>196</v>
      </c>
      <c r="BM600" s="229" t="s">
        <v>696</v>
      </c>
    </row>
    <row r="601" s="2" customFormat="1">
      <c r="A601" s="38"/>
      <c r="B601" s="39"/>
      <c r="C601" s="40"/>
      <c r="D601" s="231" t="s">
        <v>147</v>
      </c>
      <c r="E601" s="40"/>
      <c r="F601" s="232" t="s">
        <v>695</v>
      </c>
      <c r="G601" s="40"/>
      <c r="H601" s="40"/>
      <c r="I601" s="233"/>
      <c r="J601" s="40"/>
      <c r="K601" s="40"/>
      <c r="L601" s="44"/>
      <c r="M601" s="234"/>
      <c r="N601" s="235"/>
      <c r="O601" s="91"/>
      <c r="P601" s="91"/>
      <c r="Q601" s="91"/>
      <c r="R601" s="91"/>
      <c r="S601" s="91"/>
      <c r="T601" s="92"/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T601" s="17" t="s">
        <v>147</v>
      </c>
      <c r="AU601" s="17" t="s">
        <v>82</v>
      </c>
    </row>
    <row r="602" s="13" customFormat="1">
      <c r="A602" s="13"/>
      <c r="B602" s="238"/>
      <c r="C602" s="239"/>
      <c r="D602" s="231" t="s">
        <v>150</v>
      </c>
      <c r="E602" s="240" t="s">
        <v>1</v>
      </c>
      <c r="F602" s="241" t="s">
        <v>697</v>
      </c>
      <c r="G602" s="239"/>
      <c r="H602" s="242">
        <v>1</v>
      </c>
      <c r="I602" s="243"/>
      <c r="J602" s="239"/>
      <c r="K602" s="239"/>
      <c r="L602" s="244"/>
      <c r="M602" s="245"/>
      <c r="N602" s="246"/>
      <c r="O602" s="246"/>
      <c r="P602" s="246"/>
      <c r="Q602" s="246"/>
      <c r="R602" s="246"/>
      <c r="S602" s="246"/>
      <c r="T602" s="247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8" t="s">
        <v>150</v>
      </c>
      <c r="AU602" s="248" t="s">
        <v>82</v>
      </c>
      <c r="AV602" s="13" t="s">
        <v>82</v>
      </c>
      <c r="AW602" s="13" t="s">
        <v>30</v>
      </c>
      <c r="AX602" s="13" t="s">
        <v>73</v>
      </c>
      <c r="AY602" s="248" t="s">
        <v>139</v>
      </c>
    </row>
    <row r="603" s="14" customFormat="1">
      <c r="A603" s="14"/>
      <c r="B603" s="249"/>
      <c r="C603" s="250"/>
      <c r="D603" s="231" t="s">
        <v>150</v>
      </c>
      <c r="E603" s="251" t="s">
        <v>1</v>
      </c>
      <c r="F603" s="252" t="s">
        <v>152</v>
      </c>
      <c r="G603" s="250"/>
      <c r="H603" s="253">
        <v>1</v>
      </c>
      <c r="I603" s="254"/>
      <c r="J603" s="250"/>
      <c r="K603" s="250"/>
      <c r="L603" s="255"/>
      <c r="M603" s="280"/>
      <c r="N603" s="281"/>
      <c r="O603" s="281"/>
      <c r="P603" s="281"/>
      <c r="Q603" s="281"/>
      <c r="R603" s="281"/>
      <c r="S603" s="281"/>
      <c r="T603" s="282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9" t="s">
        <v>150</v>
      </c>
      <c r="AU603" s="259" t="s">
        <v>82</v>
      </c>
      <c r="AV603" s="14" t="s">
        <v>146</v>
      </c>
      <c r="AW603" s="14" t="s">
        <v>30</v>
      </c>
      <c r="AX603" s="14" t="s">
        <v>80</v>
      </c>
      <c r="AY603" s="259" t="s">
        <v>139</v>
      </c>
    </row>
    <row r="604" s="2" customFormat="1" ht="6.96" customHeight="1">
      <c r="A604" s="38"/>
      <c r="B604" s="66"/>
      <c r="C604" s="67"/>
      <c r="D604" s="67"/>
      <c r="E604" s="67"/>
      <c r="F604" s="67"/>
      <c r="G604" s="67"/>
      <c r="H604" s="67"/>
      <c r="I604" s="67"/>
      <c r="J604" s="67"/>
      <c r="K604" s="67"/>
      <c r="L604" s="44"/>
      <c r="M604" s="38"/>
      <c r="O604" s="38"/>
      <c r="P604" s="38"/>
      <c r="Q604" s="38"/>
      <c r="R604" s="38"/>
      <c r="S604" s="38"/>
      <c r="T604" s="38"/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</row>
  </sheetData>
  <sheetProtection sheet="1" autoFilter="0" formatColumns="0" formatRows="0" objects="1" scenarios="1" spinCount="100000" saltValue="mvdk9dVA7qPj0DW1AyQDUgubUpOg4C1F6xwyIEXI7FAjNah6i+xvKw5/m0dWEs34YdZJD+YOc3xukATokzB65w==" hashValue="0CwPH79g3KkDIv7nRFv0ny2iXzrTark0khGC1qSx9iWh1ltf/ZZksqbNugxEfVXDUdKpFAfCWKOvRU7OylpHpg==" algorithmName="SHA-512" password="CC35"/>
  <autoFilter ref="C134:K603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hyperlinks>
    <hyperlink ref="F140" r:id="rId1" display="https://podminky.urs.cz/item/CS_URS_2023_01/121151103"/>
    <hyperlink ref="F145" r:id="rId2" display="https://podminky.urs.cz/item/CS_URS_2023_01/132212122"/>
    <hyperlink ref="F151" r:id="rId3" display="https://podminky.urs.cz/item/CS_URS_2023_01/174151101"/>
    <hyperlink ref="F158" r:id="rId4" display="https://podminky.urs.cz/item/CS_URS_2023_01/181351003"/>
    <hyperlink ref="F165" r:id="rId5" display="https://podminky.urs.cz/item/CS_URS_2023_01/181411131"/>
    <hyperlink ref="F172" r:id="rId6" display="https://podminky.urs.cz/item/CS_URS_2023_01/181951112"/>
    <hyperlink ref="F180" r:id="rId7" display="https://podminky.urs.cz/item/CS_URS_2023_01/183403153"/>
    <hyperlink ref="F183" r:id="rId8" display="https://podminky.urs.cz/item/CS_URS_2023_01/183403161"/>
    <hyperlink ref="F186" r:id="rId9" display="https://podminky.urs.cz/item/CS_URS_2023_01/185804312"/>
    <hyperlink ref="F192" r:id="rId10" display="https://podminky.urs.cz/item/CS_URS_2023_01/310236241"/>
    <hyperlink ref="F197" r:id="rId11" display="https://podminky.urs.cz/item/CS_URS_2023_01/310238211"/>
    <hyperlink ref="F203" r:id="rId12" display="https://podminky.urs.cz/item/CS_URS_2023_01/564750001"/>
    <hyperlink ref="F209" r:id="rId13" display="https://podminky.urs.cz/item/CS_URS_2023_01/596211110"/>
    <hyperlink ref="F218" r:id="rId14" display="https://podminky.urs.cz/item/CS_URS_2023_01/596811220"/>
    <hyperlink ref="F228" r:id="rId15" display="https://podminky.urs.cz/item/CS_URS_2023_01/611325422"/>
    <hyperlink ref="F233" r:id="rId16" display="https://podminky.urs.cz/item/CS_URS_2023_01/612131101"/>
    <hyperlink ref="F236" r:id="rId17" display="https://podminky.urs.cz/item/CS_URS_2023_01/612325223"/>
    <hyperlink ref="F241" r:id="rId18" display="https://podminky.urs.cz/item/CS_URS_2023_01/612325422"/>
    <hyperlink ref="F248" r:id="rId19" display="https://podminky.urs.cz/item/CS_URS_2023_01/612331121"/>
    <hyperlink ref="F253" r:id="rId20" display="https://podminky.urs.cz/item/CS_URS_2023_01/612331191"/>
    <hyperlink ref="F258" r:id="rId21" display="https://podminky.urs.cz/item/CS_URS_2023_01/619995001"/>
    <hyperlink ref="F267" r:id="rId22" display="https://podminky.urs.cz/item/CS_URS_2023_01/631311135"/>
    <hyperlink ref="F272" r:id="rId23" display="https://podminky.urs.cz/item/CS_URS_2023_01/631319175"/>
    <hyperlink ref="F277" r:id="rId24" display="https://podminky.urs.cz/item/CS_URS_2023_01/631351101"/>
    <hyperlink ref="F282" r:id="rId25" display="https://podminky.urs.cz/item/CS_URS_2023_01/631351102"/>
    <hyperlink ref="F285" r:id="rId26" display="https://podminky.urs.cz/item/CS_URS_2023_01/631361821"/>
    <hyperlink ref="F290" r:id="rId27" display="https://podminky.urs.cz/item/CS_URS_2023_01/631362021"/>
    <hyperlink ref="F296" r:id="rId28" display="https://podminky.urs.cz/item/CS_URS_2023_01/916231213"/>
    <hyperlink ref="F305" r:id="rId29" display="https://podminky.urs.cz/item/CS_URS_2023_01/935111111"/>
    <hyperlink ref="F314" r:id="rId30" display="https://podminky.urs.cz/item/CS_URS_2023_01/935111911"/>
    <hyperlink ref="F319" r:id="rId31" display="https://podminky.urs.cz/item/CS_URS_2023_01/935112111"/>
    <hyperlink ref="F328" r:id="rId32" display="https://podminky.urs.cz/item/CS_URS_2023_01/935112911"/>
    <hyperlink ref="F333" r:id="rId33" display="https://podminky.urs.cz/item/CS_URS_2023_01/953941411"/>
    <hyperlink ref="F346" r:id="rId34" display="https://podminky.urs.cz/item/CS_URS_2023_01/953943125"/>
    <hyperlink ref="F353" r:id="rId35" display="https://podminky.urs.cz/item/CS_URS_2023_01/953943211"/>
    <hyperlink ref="F358" r:id="rId36" display="https://podminky.urs.cz/item/CS_URS_2023_01/953961114"/>
    <hyperlink ref="F363" r:id="rId37" display="https://podminky.urs.cz/item/CS_URS_2023_01/985131311"/>
    <hyperlink ref="F375" r:id="rId38" display="https://podminky.urs.cz/item/CS_URS_2023_01/949101111"/>
    <hyperlink ref="F381" r:id="rId39" display="https://podminky.urs.cz/item/CS_URS_2023_01/962052210"/>
    <hyperlink ref="F386" r:id="rId40" display="https://podminky.urs.cz/item/CS_URS_2023_01/963051113"/>
    <hyperlink ref="F391" r:id="rId41" display="https://podminky.urs.cz/item/CS_URS_2023_01/971052341"/>
    <hyperlink ref="F396" r:id="rId42" display="https://podminky.urs.cz/item/CS_URS_2023_01/964061321"/>
    <hyperlink ref="F401" r:id="rId43" display="https://podminky.urs.cz/item/CS_URS_2023_01/967031132"/>
    <hyperlink ref="F406" r:id="rId44" display="https://podminky.urs.cz/item/CS_URS_2023_01/971033341"/>
    <hyperlink ref="F411" r:id="rId45" display="https://podminky.urs.cz/item/CS_URS_2023_01/978011141"/>
    <hyperlink ref="F416" r:id="rId46" display="https://podminky.urs.cz/item/CS_URS_2023_01/978013141"/>
    <hyperlink ref="F423" r:id="rId47" display="https://podminky.urs.cz/item/CS_URS_2023_01/978013191"/>
    <hyperlink ref="F428" r:id="rId48" display="https://podminky.urs.cz/item/CS_URS_2023_01/978059541"/>
    <hyperlink ref="F433" r:id="rId49" display="https://podminky.urs.cz/item/CS_URS_2023_01/997013111"/>
    <hyperlink ref="F439" r:id="rId50" display="https://podminky.urs.cz/item/CS_URS_2023_01/997013501"/>
    <hyperlink ref="F444" r:id="rId51" display="https://podminky.urs.cz/item/CS_URS_2023_01/997013509"/>
    <hyperlink ref="F449" r:id="rId52" display="https://podminky.urs.cz/item/CS_URS_2023_01/997013635"/>
    <hyperlink ref="F455" r:id="rId53" display="https://podminky.urs.cz/item/CS_URS_2023_01/998011001"/>
    <hyperlink ref="F460" r:id="rId54" display="https://podminky.urs.cz/item/CS_URS_2023_01/721171808"/>
    <hyperlink ref="F466" r:id="rId55" display="https://podminky.urs.cz/item/CS_URS_2023_01/722170801"/>
    <hyperlink ref="F471" r:id="rId56" display="https://podminky.urs.cz/item/CS_URS_2023_01/725110814"/>
    <hyperlink ref="F476" r:id="rId57" display="https://podminky.urs.cz/item/CS_URS_2023_01/725210821"/>
    <hyperlink ref="F481" r:id="rId58" display="https://podminky.urs.cz/item/CS_URS_2023_01/725820801"/>
    <hyperlink ref="F492" r:id="rId59" display="https://podminky.urs.cz/item/CS_URS_2023_01/762811811"/>
    <hyperlink ref="F497" r:id="rId60" display="https://podminky.urs.cz/item/CS_URS_2023_01/762822810"/>
    <hyperlink ref="F503" r:id="rId61" display="https://podminky.urs.cz/item/CS_URS_2023_01/767640311"/>
    <hyperlink ref="F510" r:id="rId62" display="https://podminky.urs.cz/item/CS_URS_2023_01/998767101"/>
    <hyperlink ref="F514" r:id="rId63" display="https://podminky.urs.cz/item/CS_URS_2023_01/767691822"/>
    <hyperlink ref="F520" r:id="rId64" display="https://podminky.urs.cz/item/CS_URS_2023_01/781111011"/>
    <hyperlink ref="F523" r:id="rId65" display="https://podminky.urs.cz/item/CS_URS_2023_01/781121011"/>
    <hyperlink ref="F526" r:id="rId66" display="https://podminky.urs.cz/item/CS_URS_2023_01/781474117"/>
    <hyperlink ref="F535" r:id="rId67" display="https://podminky.urs.cz/item/CS_URS_2023_01/781477111"/>
    <hyperlink ref="F538" r:id="rId68" display="https://podminky.urs.cz/item/CS_URS_2023_01/998781101"/>
    <hyperlink ref="F542" r:id="rId69" display="https://podminky.urs.cz/item/CS_URS_2023_01/783301303"/>
    <hyperlink ref="F545" r:id="rId70" display="https://podminky.urs.cz/item/CS_URS_2023_01/783306809"/>
    <hyperlink ref="F548" r:id="rId71" display="https://podminky.urs.cz/item/CS_URS_2023_01/783314201"/>
    <hyperlink ref="F551" r:id="rId72" display="https://podminky.urs.cz/item/CS_URS_2023_01/783315101"/>
    <hyperlink ref="F554" r:id="rId73" display="https://podminky.urs.cz/item/CS_URS_2023_01/783317101"/>
    <hyperlink ref="F559" r:id="rId74" display="https://podminky.urs.cz/item/CS_URS_2023_01/783801505"/>
    <hyperlink ref="F562" r:id="rId75" display="https://podminky.urs.cz/item/CS_URS_2023_01/783813131"/>
    <hyperlink ref="F565" r:id="rId76" display="https://podminky.urs.cz/item/CS_URS_2023_01/783817421"/>
    <hyperlink ref="F571" r:id="rId77" display="https://podminky.urs.cz/item/CS_URS_2023_01/783901453"/>
    <hyperlink ref="F574" r:id="rId78" display="https://podminky.urs.cz/item/CS_URS_2023_01/783913151"/>
    <hyperlink ref="F577" r:id="rId79" display="https://podminky.urs.cz/item/CS_URS_2023_01/783917161"/>
    <hyperlink ref="F583" r:id="rId80" display="https://podminky.urs.cz/item/CS_URS_2023_01/784121001"/>
    <hyperlink ref="F586" r:id="rId81" display="https://podminky.urs.cz/item/CS_URS_2023_01/784121011"/>
    <hyperlink ref="F589" r:id="rId82" display="https://podminky.urs.cz/item/CS_URS_2023_01/784181111"/>
    <hyperlink ref="F592" r:id="rId83" display="https://podminky.urs.cz/item/CS_URS_2023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Předměřice nad Labem - Stavědlo I. - napojení vody 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ROUND((SUM(BE124:BE277)),  2)</f>
        <v>0</v>
      </c>
      <c r="G33" s="38"/>
      <c r="H33" s="38"/>
      <c r="I33" s="155">
        <v>0.20999999999999999</v>
      </c>
      <c r="J33" s="154">
        <f>ROUND(((SUM(BE124:BE277))*I33),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ROUND((SUM(BF124:BF277)),  2)</f>
        <v>0</v>
      </c>
      <c r="G34" s="38"/>
      <c r="H34" s="38"/>
      <c r="I34" s="155">
        <v>0.14999999999999999</v>
      </c>
      <c r="J34" s="154">
        <f>ROUND(((SUM(BF124:BF277))*I34),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ROUND((SUM(BG124:BG277)),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ROUND((SUM(BH124:BH277)),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ROUND((SUM(BI124:BI277)),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Předměřice nad Labem - Stavědlo I. - napojení vody 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1.1.b - Stavební část - n...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J176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J181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J202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J222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114</v>
      </c>
      <c r="E103" s="182"/>
      <c r="F103" s="182"/>
      <c r="G103" s="182"/>
      <c r="H103" s="182"/>
      <c r="I103" s="182"/>
      <c r="J103" s="183">
        <f>J226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699</v>
      </c>
      <c r="E104" s="188"/>
      <c r="F104" s="188"/>
      <c r="G104" s="188"/>
      <c r="H104" s="188"/>
      <c r="I104" s="188"/>
      <c r="J104" s="189">
        <f>J227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Předměřice nad Labem - Stavědlo I. - napojení vody a kanalizace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1.1.b - Stavební část - n...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15. 5. 2023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125</v>
      </c>
      <c r="D123" s="194" t="s">
        <v>58</v>
      </c>
      <c r="E123" s="194" t="s">
        <v>54</v>
      </c>
      <c r="F123" s="194" t="s">
        <v>55</v>
      </c>
      <c r="G123" s="194" t="s">
        <v>126</v>
      </c>
      <c r="H123" s="194" t="s">
        <v>127</v>
      </c>
      <c r="I123" s="194" t="s">
        <v>128</v>
      </c>
      <c r="J123" s="194" t="s">
        <v>102</v>
      </c>
      <c r="K123" s="195" t="s">
        <v>129</v>
      </c>
      <c r="L123" s="196"/>
      <c r="M123" s="100" t="s">
        <v>1</v>
      </c>
      <c r="N123" s="101" t="s">
        <v>37</v>
      </c>
      <c r="O123" s="101" t="s">
        <v>130</v>
      </c>
      <c r="P123" s="101" t="s">
        <v>131</v>
      </c>
      <c r="Q123" s="101" t="s">
        <v>132</v>
      </c>
      <c r="R123" s="101" t="s">
        <v>133</v>
      </c>
      <c r="S123" s="101" t="s">
        <v>134</v>
      </c>
      <c r="T123" s="102" t="s">
        <v>135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136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P125+P226</f>
        <v>0</v>
      </c>
      <c r="Q124" s="104"/>
      <c r="R124" s="199">
        <f>R125+R226</f>
        <v>0</v>
      </c>
      <c r="S124" s="104"/>
      <c r="T124" s="200">
        <f>T125+T226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104</v>
      </c>
      <c r="BK124" s="201">
        <f>BK125+BK226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137</v>
      </c>
      <c r="F125" s="205" t="s">
        <v>138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P126+P176+P181+P202+P222</f>
        <v>0</v>
      </c>
      <c r="Q125" s="210"/>
      <c r="R125" s="211">
        <f>R126+R176+R181+R202+R222</f>
        <v>0</v>
      </c>
      <c r="S125" s="210"/>
      <c r="T125" s="212">
        <f>T126+T176+T181+T202+T222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80</v>
      </c>
      <c r="AT125" s="214" t="s">
        <v>72</v>
      </c>
      <c r="AU125" s="214" t="s">
        <v>73</v>
      </c>
      <c r="AY125" s="213" t="s">
        <v>139</v>
      </c>
      <c r="BK125" s="215">
        <f>BK126+BK176+BK181+BK202+BK222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80</v>
      </c>
      <c r="F126" s="216" t="s">
        <v>140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SUM(P127:P175)</f>
        <v>0</v>
      </c>
      <c r="Q126" s="210"/>
      <c r="R126" s="211">
        <f>SUM(R127:R175)</f>
        <v>0</v>
      </c>
      <c r="S126" s="210"/>
      <c r="T126" s="212">
        <f>SUM(T127:T175)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80</v>
      </c>
      <c r="AT126" s="214" t="s">
        <v>72</v>
      </c>
      <c r="AU126" s="214" t="s">
        <v>80</v>
      </c>
      <c r="AY126" s="213" t="s">
        <v>139</v>
      </c>
      <c r="BK126" s="215">
        <f>SUM(BK127:BK175)</f>
        <v>0</v>
      </c>
    </row>
    <row r="127" s="2" customFormat="1" ht="24.15" customHeight="1">
      <c r="A127" s="38"/>
      <c r="B127" s="39"/>
      <c r="C127" s="218" t="s">
        <v>80</v>
      </c>
      <c r="D127" s="218" t="s">
        <v>141</v>
      </c>
      <c r="E127" s="219" t="s">
        <v>142</v>
      </c>
      <c r="F127" s="220" t="s">
        <v>143</v>
      </c>
      <c r="G127" s="221" t="s">
        <v>144</v>
      </c>
      <c r="H127" s="222">
        <v>34.719999999999999</v>
      </c>
      <c r="I127" s="223"/>
      <c r="J127" s="224">
        <f>ROUND(I127*H127,2)</f>
        <v>0</v>
      </c>
      <c r="K127" s="220" t="s">
        <v>145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146</v>
      </c>
      <c r="AT127" s="229" t="s">
        <v>141</v>
      </c>
      <c r="AU127" s="229" t="s">
        <v>82</v>
      </c>
      <c r="AY127" s="17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80</v>
      </c>
      <c r="BK127" s="230">
        <f>ROUND(I127*H127,2)</f>
        <v>0</v>
      </c>
      <c r="BL127" s="17" t="s">
        <v>146</v>
      </c>
      <c r="BM127" s="229" t="s">
        <v>82</v>
      </c>
    </row>
    <row r="128" s="2" customFormat="1">
      <c r="A128" s="38"/>
      <c r="B128" s="39"/>
      <c r="C128" s="40"/>
      <c r="D128" s="231" t="s">
        <v>147</v>
      </c>
      <c r="E128" s="40"/>
      <c r="F128" s="232" t="s">
        <v>143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82</v>
      </c>
    </row>
    <row r="129" s="2" customFormat="1">
      <c r="A129" s="38"/>
      <c r="B129" s="39"/>
      <c r="C129" s="40"/>
      <c r="D129" s="236" t="s">
        <v>148</v>
      </c>
      <c r="E129" s="40"/>
      <c r="F129" s="237" t="s">
        <v>149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148</v>
      </c>
      <c r="AU129" s="17" t="s">
        <v>82</v>
      </c>
    </row>
    <row r="130" s="13" customFormat="1">
      <c r="A130" s="13"/>
      <c r="B130" s="238"/>
      <c r="C130" s="239"/>
      <c r="D130" s="231" t="s">
        <v>150</v>
      </c>
      <c r="E130" s="240" t="s">
        <v>1</v>
      </c>
      <c r="F130" s="241" t="s">
        <v>700</v>
      </c>
      <c r="G130" s="239"/>
      <c r="H130" s="242">
        <v>34.719999999999999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82</v>
      </c>
      <c r="AV130" s="13" t="s">
        <v>82</v>
      </c>
      <c r="AW130" s="13" t="s">
        <v>30</v>
      </c>
      <c r="AX130" s="13" t="s">
        <v>73</v>
      </c>
      <c r="AY130" s="248" t="s">
        <v>139</v>
      </c>
    </row>
    <row r="131" s="14" customFormat="1">
      <c r="A131" s="14"/>
      <c r="B131" s="249"/>
      <c r="C131" s="250"/>
      <c r="D131" s="231" t="s">
        <v>150</v>
      </c>
      <c r="E131" s="251" t="s">
        <v>1</v>
      </c>
      <c r="F131" s="252" t="s">
        <v>152</v>
      </c>
      <c r="G131" s="250"/>
      <c r="H131" s="253">
        <v>34.719999999999999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150</v>
      </c>
      <c r="AU131" s="259" t="s">
        <v>82</v>
      </c>
      <c r="AV131" s="14" t="s">
        <v>146</v>
      </c>
      <c r="AW131" s="14" t="s">
        <v>30</v>
      </c>
      <c r="AX131" s="14" t="s">
        <v>80</v>
      </c>
      <c r="AY131" s="259" t="s">
        <v>139</v>
      </c>
    </row>
    <row r="132" s="2" customFormat="1" ht="44.25" customHeight="1">
      <c r="A132" s="38"/>
      <c r="B132" s="39"/>
      <c r="C132" s="218" t="s">
        <v>82</v>
      </c>
      <c r="D132" s="218" t="s">
        <v>141</v>
      </c>
      <c r="E132" s="219" t="s">
        <v>701</v>
      </c>
      <c r="F132" s="220" t="s">
        <v>702</v>
      </c>
      <c r="G132" s="221" t="s">
        <v>155</v>
      </c>
      <c r="H132" s="222">
        <v>50.359999999999999</v>
      </c>
      <c r="I132" s="223"/>
      <c r="J132" s="224">
        <f>ROUND(I132*H132,2)</f>
        <v>0</v>
      </c>
      <c r="K132" s="220" t="s">
        <v>145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146</v>
      </c>
      <c r="AT132" s="229" t="s">
        <v>141</v>
      </c>
      <c r="AU132" s="229" t="s">
        <v>82</v>
      </c>
      <c r="AY132" s="17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80</v>
      </c>
      <c r="BK132" s="230">
        <f>ROUND(I132*H132,2)</f>
        <v>0</v>
      </c>
      <c r="BL132" s="17" t="s">
        <v>146</v>
      </c>
      <c r="BM132" s="229" t="s">
        <v>146</v>
      </c>
    </row>
    <row r="133" s="2" customFormat="1">
      <c r="A133" s="38"/>
      <c r="B133" s="39"/>
      <c r="C133" s="40"/>
      <c r="D133" s="231" t="s">
        <v>147</v>
      </c>
      <c r="E133" s="40"/>
      <c r="F133" s="232" t="s">
        <v>702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82</v>
      </c>
    </row>
    <row r="134" s="2" customFormat="1">
      <c r="A134" s="38"/>
      <c r="B134" s="39"/>
      <c r="C134" s="40"/>
      <c r="D134" s="236" t="s">
        <v>148</v>
      </c>
      <c r="E134" s="40"/>
      <c r="F134" s="237" t="s">
        <v>703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148</v>
      </c>
      <c r="AU134" s="17" t="s">
        <v>82</v>
      </c>
    </row>
    <row r="135" s="13" customFormat="1">
      <c r="A135" s="13"/>
      <c r="B135" s="238"/>
      <c r="C135" s="239"/>
      <c r="D135" s="231" t="s">
        <v>150</v>
      </c>
      <c r="E135" s="240" t="s">
        <v>1</v>
      </c>
      <c r="F135" s="241" t="s">
        <v>704</v>
      </c>
      <c r="G135" s="239"/>
      <c r="H135" s="242">
        <v>50.359999999999999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150</v>
      </c>
      <c r="AU135" s="248" t="s">
        <v>82</v>
      </c>
      <c r="AV135" s="13" t="s">
        <v>82</v>
      </c>
      <c r="AW135" s="13" t="s">
        <v>30</v>
      </c>
      <c r="AX135" s="13" t="s">
        <v>73</v>
      </c>
      <c r="AY135" s="248" t="s">
        <v>139</v>
      </c>
    </row>
    <row r="136" s="14" customFormat="1">
      <c r="A136" s="14"/>
      <c r="B136" s="249"/>
      <c r="C136" s="250"/>
      <c r="D136" s="231" t="s">
        <v>150</v>
      </c>
      <c r="E136" s="251" t="s">
        <v>1</v>
      </c>
      <c r="F136" s="252" t="s">
        <v>152</v>
      </c>
      <c r="G136" s="250"/>
      <c r="H136" s="253">
        <v>50.359999999999999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150</v>
      </c>
      <c r="AU136" s="259" t="s">
        <v>82</v>
      </c>
      <c r="AV136" s="14" t="s">
        <v>146</v>
      </c>
      <c r="AW136" s="14" t="s">
        <v>30</v>
      </c>
      <c r="AX136" s="14" t="s">
        <v>80</v>
      </c>
      <c r="AY136" s="259" t="s">
        <v>139</v>
      </c>
    </row>
    <row r="137" s="2" customFormat="1" ht="62.7" customHeight="1">
      <c r="A137" s="38"/>
      <c r="B137" s="39"/>
      <c r="C137" s="218" t="s">
        <v>159</v>
      </c>
      <c r="D137" s="218" t="s">
        <v>141</v>
      </c>
      <c r="E137" s="219" t="s">
        <v>705</v>
      </c>
      <c r="F137" s="220" t="s">
        <v>706</v>
      </c>
      <c r="G137" s="221" t="s">
        <v>155</v>
      </c>
      <c r="H137" s="222">
        <v>14.167999999999999</v>
      </c>
      <c r="I137" s="223"/>
      <c r="J137" s="224">
        <f>ROUND(I137*H137,2)</f>
        <v>0</v>
      </c>
      <c r="K137" s="220" t="s">
        <v>145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146</v>
      </c>
      <c r="AT137" s="229" t="s">
        <v>141</v>
      </c>
      <c r="AU137" s="229" t="s">
        <v>82</v>
      </c>
      <c r="AY137" s="17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80</v>
      </c>
      <c r="BK137" s="230">
        <f>ROUND(I137*H137,2)</f>
        <v>0</v>
      </c>
      <c r="BL137" s="17" t="s">
        <v>146</v>
      </c>
      <c r="BM137" s="229" t="s">
        <v>162</v>
      </c>
    </row>
    <row r="138" s="2" customFormat="1">
      <c r="A138" s="38"/>
      <c r="B138" s="39"/>
      <c r="C138" s="40"/>
      <c r="D138" s="231" t="s">
        <v>147</v>
      </c>
      <c r="E138" s="40"/>
      <c r="F138" s="232" t="s">
        <v>706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82</v>
      </c>
    </row>
    <row r="139" s="2" customFormat="1">
      <c r="A139" s="38"/>
      <c r="B139" s="39"/>
      <c r="C139" s="40"/>
      <c r="D139" s="236" t="s">
        <v>148</v>
      </c>
      <c r="E139" s="40"/>
      <c r="F139" s="237" t="s">
        <v>707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148</v>
      </c>
      <c r="AU139" s="17" t="s">
        <v>82</v>
      </c>
    </row>
    <row r="140" s="13" customFormat="1">
      <c r="A140" s="13"/>
      <c r="B140" s="238"/>
      <c r="C140" s="239"/>
      <c r="D140" s="231" t="s">
        <v>150</v>
      </c>
      <c r="E140" s="240" t="s">
        <v>1</v>
      </c>
      <c r="F140" s="241" t="s">
        <v>708</v>
      </c>
      <c r="G140" s="239"/>
      <c r="H140" s="242">
        <v>14.167999999999999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150</v>
      </c>
      <c r="AU140" s="248" t="s">
        <v>82</v>
      </c>
      <c r="AV140" s="13" t="s">
        <v>82</v>
      </c>
      <c r="AW140" s="13" t="s">
        <v>30</v>
      </c>
      <c r="AX140" s="13" t="s">
        <v>73</v>
      </c>
      <c r="AY140" s="248" t="s">
        <v>139</v>
      </c>
    </row>
    <row r="141" s="14" customFormat="1">
      <c r="A141" s="14"/>
      <c r="B141" s="249"/>
      <c r="C141" s="250"/>
      <c r="D141" s="231" t="s">
        <v>150</v>
      </c>
      <c r="E141" s="251" t="s">
        <v>1</v>
      </c>
      <c r="F141" s="252" t="s">
        <v>152</v>
      </c>
      <c r="G141" s="250"/>
      <c r="H141" s="253">
        <v>14.167999999999999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150</v>
      </c>
      <c r="AU141" s="259" t="s">
        <v>82</v>
      </c>
      <c r="AV141" s="14" t="s">
        <v>146</v>
      </c>
      <c r="AW141" s="14" t="s">
        <v>30</v>
      </c>
      <c r="AX141" s="14" t="s">
        <v>80</v>
      </c>
      <c r="AY141" s="259" t="s">
        <v>139</v>
      </c>
    </row>
    <row r="142" s="2" customFormat="1" ht="44.25" customHeight="1">
      <c r="A142" s="38"/>
      <c r="B142" s="39"/>
      <c r="C142" s="218" t="s">
        <v>146</v>
      </c>
      <c r="D142" s="218" t="s">
        <v>141</v>
      </c>
      <c r="E142" s="219" t="s">
        <v>709</v>
      </c>
      <c r="F142" s="220" t="s">
        <v>710</v>
      </c>
      <c r="G142" s="221" t="s">
        <v>313</v>
      </c>
      <c r="H142" s="222">
        <v>25.501999999999999</v>
      </c>
      <c r="I142" s="223"/>
      <c r="J142" s="224">
        <f>ROUND(I142*H142,2)</f>
        <v>0</v>
      </c>
      <c r="K142" s="220" t="s">
        <v>145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146</v>
      </c>
      <c r="AT142" s="229" t="s">
        <v>141</v>
      </c>
      <c r="AU142" s="229" t="s">
        <v>82</v>
      </c>
      <c r="AY142" s="17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80</v>
      </c>
      <c r="BK142" s="230">
        <f>ROUND(I142*H142,2)</f>
        <v>0</v>
      </c>
      <c r="BL142" s="17" t="s">
        <v>146</v>
      </c>
      <c r="BM142" s="229" t="s">
        <v>169</v>
      </c>
    </row>
    <row r="143" s="2" customFormat="1">
      <c r="A143" s="38"/>
      <c r="B143" s="39"/>
      <c r="C143" s="40"/>
      <c r="D143" s="231" t="s">
        <v>147</v>
      </c>
      <c r="E143" s="40"/>
      <c r="F143" s="232" t="s">
        <v>710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82</v>
      </c>
    </row>
    <row r="144" s="2" customFormat="1">
      <c r="A144" s="38"/>
      <c r="B144" s="39"/>
      <c r="C144" s="40"/>
      <c r="D144" s="236" t="s">
        <v>148</v>
      </c>
      <c r="E144" s="40"/>
      <c r="F144" s="237" t="s">
        <v>711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148</v>
      </c>
      <c r="AU144" s="17" t="s">
        <v>82</v>
      </c>
    </row>
    <row r="145" s="13" customFormat="1">
      <c r="A145" s="13"/>
      <c r="B145" s="238"/>
      <c r="C145" s="239"/>
      <c r="D145" s="231" t="s">
        <v>150</v>
      </c>
      <c r="E145" s="240" t="s">
        <v>1</v>
      </c>
      <c r="F145" s="241" t="s">
        <v>712</v>
      </c>
      <c r="G145" s="239"/>
      <c r="H145" s="242">
        <v>25.501999999999999</v>
      </c>
      <c r="I145" s="243"/>
      <c r="J145" s="239"/>
      <c r="K145" s="239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150</v>
      </c>
      <c r="AU145" s="248" t="s">
        <v>82</v>
      </c>
      <c r="AV145" s="13" t="s">
        <v>82</v>
      </c>
      <c r="AW145" s="13" t="s">
        <v>30</v>
      </c>
      <c r="AX145" s="13" t="s">
        <v>73</v>
      </c>
      <c r="AY145" s="248" t="s">
        <v>139</v>
      </c>
    </row>
    <row r="146" s="14" customFormat="1">
      <c r="A146" s="14"/>
      <c r="B146" s="249"/>
      <c r="C146" s="250"/>
      <c r="D146" s="231" t="s">
        <v>150</v>
      </c>
      <c r="E146" s="251" t="s">
        <v>1</v>
      </c>
      <c r="F146" s="252" t="s">
        <v>152</v>
      </c>
      <c r="G146" s="250"/>
      <c r="H146" s="253">
        <v>25.501999999999999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150</v>
      </c>
      <c r="AU146" s="259" t="s">
        <v>82</v>
      </c>
      <c r="AV146" s="14" t="s">
        <v>146</v>
      </c>
      <c r="AW146" s="14" t="s">
        <v>30</v>
      </c>
      <c r="AX146" s="14" t="s">
        <v>80</v>
      </c>
      <c r="AY146" s="259" t="s">
        <v>139</v>
      </c>
    </row>
    <row r="147" s="2" customFormat="1" ht="44.25" customHeight="1">
      <c r="A147" s="38"/>
      <c r="B147" s="39"/>
      <c r="C147" s="218" t="s">
        <v>174</v>
      </c>
      <c r="D147" s="218" t="s">
        <v>141</v>
      </c>
      <c r="E147" s="219" t="s">
        <v>160</v>
      </c>
      <c r="F147" s="220" t="s">
        <v>161</v>
      </c>
      <c r="G147" s="221" t="s">
        <v>155</v>
      </c>
      <c r="H147" s="222">
        <v>36.192</v>
      </c>
      <c r="I147" s="223"/>
      <c r="J147" s="224">
        <f>ROUND(I147*H147,2)</f>
        <v>0</v>
      </c>
      <c r="K147" s="220" t="s">
        <v>145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146</v>
      </c>
      <c r="AT147" s="229" t="s">
        <v>141</v>
      </c>
      <c r="AU147" s="229" t="s">
        <v>82</v>
      </c>
      <c r="AY147" s="17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80</v>
      </c>
      <c r="BK147" s="230">
        <f>ROUND(I147*H147,2)</f>
        <v>0</v>
      </c>
      <c r="BL147" s="17" t="s">
        <v>146</v>
      </c>
      <c r="BM147" s="229" t="s">
        <v>177</v>
      </c>
    </row>
    <row r="148" s="2" customFormat="1">
      <c r="A148" s="38"/>
      <c r="B148" s="39"/>
      <c r="C148" s="40"/>
      <c r="D148" s="231" t="s">
        <v>147</v>
      </c>
      <c r="E148" s="40"/>
      <c r="F148" s="232" t="s">
        <v>161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82</v>
      </c>
    </row>
    <row r="149" s="2" customFormat="1">
      <c r="A149" s="38"/>
      <c r="B149" s="39"/>
      <c r="C149" s="40"/>
      <c r="D149" s="236" t="s">
        <v>148</v>
      </c>
      <c r="E149" s="40"/>
      <c r="F149" s="237" t="s">
        <v>163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148</v>
      </c>
      <c r="AU149" s="17" t="s">
        <v>82</v>
      </c>
    </row>
    <row r="150" s="15" customFormat="1">
      <c r="A150" s="15"/>
      <c r="B150" s="260"/>
      <c r="C150" s="261"/>
      <c r="D150" s="231" t="s">
        <v>150</v>
      </c>
      <c r="E150" s="262" t="s">
        <v>1</v>
      </c>
      <c r="F150" s="263" t="s">
        <v>713</v>
      </c>
      <c r="G150" s="261"/>
      <c r="H150" s="262" t="s">
        <v>1</v>
      </c>
      <c r="I150" s="264"/>
      <c r="J150" s="261"/>
      <c r="K150" s="261"/>
      <c r="L150" s="265"/>
      <c r="M150" s="266"/>
      <c r="N150" s="267"/>
      <c r="O150" s="267"/>
      <c r="P150" s="267"/>
      <c r="Q150" s="267"/>
      <c r="R150" s="267"/>
      <c r="S150" s="267"/>
      <c r="T150" s="26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9" t="s">
        <v>150</v>
      </c>
      <c r="AU150" s="269" t="s">
        <v>82</v>
      </c>
      <c r="AV150" s="15" t="s">
        <v>80</v>
      </c>
      <c r="AW150" s="15" t="s">
        <v>30</v>
      </c>
      <c r="AX150" s="15" t="s">
        <v>73</v>
      </c>
      <c r="AY150" s="269" t="s">
        <v>139</v>
      </c>
    </row>
    <row r="151" s="13" customFormat="1">
      <c r="A151" s="13"/>
      <c r="B151" s="238"/>
      <c r="C151" s="239"/>
      <c r="D151" s="231" t="s">
        <v>150</v>
      </c>
      <c r="E151" s="240" t="s">
        <v>1</v>
      </c>
      <c r="F151" s="241" t="s">
        <v>714</v>
      </c>
      <c r="G151" s="239"/>
      <c r="H151" s="242">
        <v>36.192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150</v>
      </c>
      <c r="AU151" s="248" t="s">
        <v>82</v>
      </c>
      <c r="AV151" s="13" t="s">
        <v>82</v>
      </c>
      <c r="AW151" s="13" t="s">
        <v>30</v>
      </c>
      <c r="AX151" s="13" t="s">
        <v>73</v>
      </c>
      <c r="AY151" s="248" t="s">
        <v>139</v>
      </c>
    </row>
    <row r="152" s="14" customFormat="1">
      <c r="A152" s="14"/>
      <c r="B152" s="249"/>
      <c r="C152" s="250"/>
      <c r="D152" s="231" t="s">
        <v>150</v>
      </c>
      <c r="E152" s="251" t="s">
        <v>1</v>
      </c>
      <c r="F152" s="252" t="s">
        <v>152</v>
      </c>
      <c r="G152" s="250"/>
      <c r="H152" s="253">
        <v>36.192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150</v>
      </c>
      <c r="AU152" s="259" t="s">
        <v>82</v>
      </c>
      <c r="AV152" s="14" t="s">
        <v>146</v>
      </c>
      <c r="AW152" s="14" t="s">
        <v>30</v>
      </c>
      <c r="AX152" s="14" t="s">
        <v>80</v>
      </c>
      <c r="AY152" s="259" t="s">
        <v>139</v>
      </c>
    </row>
    <row r="153" s="2" customFormat="1" ht="37.8" customHeight="1">
      <c r="A153" s="38"/>
      <c r="B153" s="39"/>
      <c r="C153" s="218" t="s">
        <v>162</v>
      </c>
      <c r="D153" s="218" t="s">
        <v>141</v>
      </c>
      <c r="E153" s="219" t="s">
        <v>167</v>
      </c>
      <c r="F153" s="220" t="s">
        <v>168</v>
      </c>
      <c r="G153" s="221" t="s">
        <v>144</v>
      </c>
      <c r="H153" s="222">
        <v>32.286000000000001</v>
      </c>
      <c r="I153" s="223"/>
      <c r="J153" s="224">
        <f>ROUND(I153*H153,2)</f>
        <v>0</v>
      </c>
      <c r="K153" s="220" t="s">
        <v>145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146</v>
      </c>
      <c r="AT153" s="229" t="s">
        <v>141</v>
      </c>
      <c r="AU153" s="229" t="s">
        <v>82</v>
      </c>
      <c r="AY153" s="17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80</v>
      </c>
      <c r="BK153" s="230">
        <f>ROUND(I153*H153,2)</f>
        <v>0</v>
      </c>
      <c r="BL153" s="17" t="s">
        <v>146</v>
      </c>
      <c r="BM153" s="229" t="s">
        <v>183</v>
      </c>
    </row>
    <row r="154" s="2" customFormat="1">
      <c r="A154" s="38"/>
      <c r="B154" s="39"/>
      <c r="C154" s="40"/>
      <c r="D154" s="231" t="s">
        <v>147</v>
      </c>
      <c r="E154" s="40"/>
      <c r="F154" s="232" t="s">
        <v>168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147</v>
      </c>
      <c r="AU154" s="17" t="s">
        <v>82</v>
      </c>
    </row>
    <row r="155" s="2" customFormat="1">
      <c r="A155" s="38"/>
      <c r="B155" s="39"/>
      <c r="C155" s="40"/>
      <c r="D155" s="236" t="s">
        <v>148</v>
      </c>
      <c r="E155" s="40"/>
      <c r="F155" s="237" t="s">
        <v>170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148</v>
      </c>
      <c r="AU155" s="17" t="s">
        <v>82</v>
      </c>
    </row>
    <row r="156" s="13" customFormat="1">
      <c r="A156" s="13"/>
      <c r="B156" s="238"/>
      <c r="C156" s="239"/>
      <c r="D156" s="231" t="s">
        <v>150</v>
      </c>
      <c r="E156" s="240" t="s">
        <v>1</v>
      </c>
      <c r="F156" s="241" t="s">
        <v>715</v>
      </c>
      <c r="G156" s="239"/>
      <c r="H156" s="242">
        <v>32.286000000000001</v>
      </c>
      <c r="I156" s="243"/>
      <c r="J156" s="239"/>
      <c r="K156" s="239"/>
      <c r="L156" s="244"/>
      <c r="M156" s="245"/>
      <c r="N156" s="246"/>
      <c r="O156" s="246"/>
      <c r="P156" s="246"/>
      <c r="Q156" s="246"/>
      <c r="R156" s="246"/>
      <c r="S156" s="246"/>
      <c r="T156" s="24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8" t="s">
        <v>150</v>
      </c>
      <c r="AU156" s="248" t="s">
        <v>82</v>
      </c>
      <c r="AV156" s="13" t="s">
        <v>82</v>
      </c>
      <c r="AW156" s="13" t="s">
        <v>30</v>
      </c>
      <c r="AX156" s="13" t="s">
        <v>73</v>
      </c>
      <c r="AY156" s="248" t="s">
        <v>139</v>
      </c>
    </row>
    <row r="157" s="14" customFormat="1">
      <c r="A157" s="14"/>
      <c r="B157" s="249"/>
      <c r="C157" s="250"/>
      <c r="D157" s="231" t="s">
        <v>150</v>
      </c>
      <c r="E157" s="251" t="s">
        <v>1</v>
      </c>
      <c r="F157" s="252" t="s">
        <v>152</v>
      </c>
      <c r="G157" s="250"/>
      <c r="H157" s="253">
        <v>32.286000000000001</v>
      </c>
      <c r="I157" s="254"/>
      <c r="J157" s="250"/>
      <c r="K157" s="250"/>
      <c r="L157" s="255"/>
      <c r="M157" s="256"/>
      <c r="N157" s="257"/>
      <c r="O157" s="257"/>
      <c r="P157" s="257"/>
      <c r="Q157" s="257"/>
      <c r="R157" s="257"/>
      <c r="S157" s="257"/>
      <c r="T157" s="25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9" t="s">
        <v>150</v>
      </c>
      <c r="AU157" s="259" t="s">
        <v>82</v>
      </c>
      <c r="AV157" s="14" t="s">
        <v>146</v>
      </c>
      <c r="AW157" s="14" t="s">
        <v>30</v>
      </c>
      <c r="AX157" s="14" t="s">
        <v>80</v>
      </c>
      <c r="AY157" s="259" t="s">
        <v>139</v>
      </c>
    </row>
    <row r="158" s="2" customFormat="1" ht="37.8" customHeight="1">
      <c r="A158" s="38"/>
      <c r="B158" s="39"/>
      <c r="C158" s="218" t="s">
        <v>185</v>
      </c>
      <c r="D158" s="218" t="s">
        <v>141</v>
      </c>
      <c r="E158" s="219" t="s">
        <v>175</v>
      </c>
      <c r="F158" s="220" t="s">
        <v>176</v>
      </c>
      <c r="G158" s="221" t="s">
        <v>144</v>
      </c>
      <c r="H158" s="222">
        <v>32.286000000000001</v>
      </c>
      <c r="I158" s="223"/>
      <c r="J158" s="224">
        <f>ROUND(I158*H158,2)</f>
        <v>0</v>
      </c>
      <c r="K158" s="220" t="s">
        <v>145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146</v>
      </c>
      <c r="AT158" s="229" t="s">
        <v>141</v>
      </c>
      <c r="AU158" s="229" t="s">
        <v>82</v>
      </c>
      <c r="AY158" s="17" t="s">
        <v>139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80</v>
      </c>
      <c r="BK158" s="230">
        <f>ROUND(I158*H158,2)</f>
        <v>0</v>
      </c>
      <c r="BL158" s="17" t="s">
        <v>146</v>
      </c>
      <c r="BM158" s="229" t="s">
        <v>188</v>
      </c>
    </row>
    <row r="159" s="2" customFormat="1">
      <c r="A159" s="38"/>
      <c r="B159" s="39"/>
      <c r="C159" s="40"/>
      <c r="D159" s="231" t="s">
        <v>147</v>
      </c>
      <c r="E159" s="40"/>
      <c r="F159" s="232" t="s">
        <v>176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147</v>
      </c>
      <c r="AU159" s="17" t="s">
        <v>82</v>
      </c>
    </row>
    <row r="160" s="2" customFormat="1">
      <c r="A160" s="38"/>
      <c r="B160" s="39"/>
      <c r="C160" s="40"/>
      <c r="D160" s="236" t="s">
        <v>148</v>
      </c>
      <c r="E160" s="40"/>
      <c r="F160" s="237" t="s">
        <v>178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148</v>
      </c>
      <c r="AU160" s="17" t="s">
        <v>82</v>
      </c>
    </row>
    <row r="161" s="2" customFormat="1" ht="16.5" customHeight="1">
      <c r="A161" s="38"/>
      <c r="B161" s="39"/>
      <c r="C161" s="270" t="s">
        <v>169</v>
      </c>
      <c r="D161" s="270" t="s">
        <v>179</v>
      </c>
      <c r="E161" s="271" t="s">
        <v>180</v>
      </c>
      <c r="F161" s="272" t="s">
        <v>181</v>
      </c>
      <c r="G161" s="273" t="s">
        <v>182</v>
      </c>
      <c r="H161" s="274">
        <v>1.1299999999999999</v>
      </c>
      <c r="I161" s="275"/>
      <c r="J161" s="276">
        <f>ROUND(I161*H161,2)</f>
        <v>0</v>
      </c>
      <c r="K161" s="272" t="s">
        <v>145</v>
      </c>
      <c r="L161" s="277"/>
      <c r="M161" s="278" t="s">
        <v>1</v>
      </c>
      <c r="N161" s="279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169</v>
      </c>
      <c r="AT161" s="229" t="s">
        <v>179</v>
      </c>
      <c r="AU161" s="229" t="s">
        <v>82</v>
      </c>
      <c r="AY161" s="17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80</v>
      </c>
      <c r="BK161" s="230">
        <f>ROUND(I161*H161,2)</f>
        <v>0</v>
      </c>
      <c r="BL161" s="17" t="s">
        <v>146</v>
      </c>
      <c r="BM161" s="229" t="s">
        <v>196</v>
      </c>
    </row>
    <row r="162" s="2" customFormat="1">
      <c r="A162" s="38"/>
      <c r="B162" s="39"/>
      <c r="C162" s="40"/>
      <c r="D162" s="231" t="s">
        <v>147</v>
      </c>
      <c r="E162" s="40"/>
      <c r="F162" s="232" t="s">
        <v>181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82</v>
      </c>
    </row>
    <row r="163" s="13" customFormat="1">
      <c r="A163" s="13"/>
      <c r="B163" s="238"/>
      <c r="C163" s="239"/>
      <c r="D163" s="231" t="s">
        <v>150</v>
      </c>
      <c r="E163" s="240" t="s">
        <v>1</v>
      </c>
      <c r="F163" s="241" t="s">
        <v>716</v>
      </c>
      <c r="G163" s="239"/>
      <c r="H163" s="242">
        <v>1.1299999999999999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150</v>
      </c>
      <c r="AU163" s="248" t="s">
        <v>82</v>
      </c>
      <c r="AV163" s="13" t="s">
        <v>82</v>
      </c>
      <c r="AW163" s="13" t="s">
        <v>30</v>
      </c>
      <c r="AX163" s="13" t="s">
        <v>73</v>
      </c>
      <c r="AY163" s="248" t="s">
        <v>139</v>
      </c>
    </row>
    <row r="164" s="14" customFormat="1">
      <c r="A164" s="14"/>
      <c r="B164" s="249"/>
      <c r="C164" s="250"/>
      <c r="D164" s="231" t="s">
        <v>150</v>
      </c>
      <c r="E164" s="251" t="s">
        <v>1</v>
      </c>
      <c r="F164" s="252" t="s">
        <v>152</v>
      </c>
      <c r="G164" s="250"/>
      <c r="H164" s="253">
        <v>1.1299999999999999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150</v>
      </c>
      <c r="AU164" s="259" t="s">
        <v>82</v>
      </c>
      <c r="AV164" s="14" t="s">
        <v>146</v>
      </c>
      <c r="AW164" s="14" t="s">
        <v>30</v>
      </c>
      <c r="AX164" s="14" t="s">
        <v>80</v>
      </c>
      <c r="AY164" s="259" t="s">
        <v>139</v>
      </c>
    </row>
    <row r="165" s="2" customFormat="1" ht="21.75" customHeight="1">
      <c r="A165" s="38"/>
      <c r="B165" s="39"/>
      <c r="C165" s="218" t="s">
        <v>198</v>
      </c>
      <c r="D165" s="218" t="s">
        <v>141</v>
      </c>
      <c r="E165" s="219" t="s">
        <v>194</v>
      </c>
      <c r="F165" s="220" t="s">
        <v>195</v>
      </c>
      <c r="G165" s="221" t="s">
        <v>144</v>
      </c>
      <c r="H165" s="222">
        <v>32.286000000000001</v>
      </c>
      <c r="I165" s="223"/>
      <c r="J165" s="224">
        <f>ROUND(I165*H165,2)</f>
        <v>0</v>
      </c>
      <c r="K165" s="220" t="s">
        <v>145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146</v>
      </c>
      <c r="AT165" s="229" t="s">
        <v>141</v>
      </c>
      <c r="AU165" s="229" t="s">
        <v>82</v>
      </c>
      <c r="AY165" s="17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80</v>
      </c>
      <c r="BK165" s="230">
        <f>ROUND(I165*H165,2)</f>
        <v>0</v>
      </c>
      <c r="BL165" s="17" t="s">
        <v>146</v>
      </c>
      <c r="BM165" s="229" t="s">
        <v>201</v>
      </c>
    </row>
    <row r="166" s="2" customFormat="1">
      <c r="A166" s="38"/>
      <c r="B166" s="39"/>
      <c r="C166" s="40"/>
      <c r="D166" s="231" t="s">
        <v>147</v>
      </c>
      <c r="E166" s="40"/>
      <c r="F166" s="232" t="s">
        <v>195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147</v>
      </c>
      <c r="AU166" s="17" t="s">
        <v>82</v>
      </c>
    </row>
    <row r="167" s="2" customFormat="1">
      <c r="A167" s="38"/>
      <c r="B167" s="39"/>
      <c r="C167" s="40"/>
      <c r="D167" s="236" t="s">
        <v>148</v>
      </c>
      <c r="E167" s="40"/>
      <c r="F167" s="237" t="s">
        <v>197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148</v>
      </c>
      <c r="AU167" s="17" t="s">
        <v>82</v>
      </c>
    </row>
    <row r="168" s="2" customFormat="1" ht="21.75" customHeight="1">
      <c r="A168" s="38"/>
      <c r="B168" s="39"/>
      <c r="C168" s="218" t="s">
        <v>177</v>
      </c>
      <c r="D168" s="218" t="s">
        <v>141</v>
      </c>
      <c r="E168" s="219" t="s">
        <v>199</v>
      </c>
      <c r="F168" s="220" t="s">
        <v>200</v>
      </c>
      <c r="G168" s="221" t="s">
        <v>144</v>
      </c>
      <c r="H168" s="222">
        <v>32.286000000000001</v>
      </c>
      <c r="I168" s="223"/>
      <c r="J168" s="224">
        <f>ROUND(I168*H168,2)</f>
        <v>0</v>
      </c>
      <c r="K168" s="220" t="s">
        <v>145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146</v>
      </c>
      <c r="AT168" s="229" t="s">
        <v>141</v>
      </c>
      <c r="AU168" s="229" t="s">
        <v>82</v>
      </c>
      <c r="AY168" s="17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80</v>
      </c>
      <c r="BK168" s="230">
        <f>ROUND(I168*H168,2)</f>
        <v>0</v>
      </c>
      <c r="BL168" s="17" t="s">
        <v>146</v>
      </c>
      <c r="BM168" s="229" t="s">
        <v>205</v>
      </c>
    </row>
    <row r="169" s="2" customFormat="1">
      <c r="A169" s="38"/>
      <c r="B169" s="39"/>
      <c r="C169" s="40"/>
      <c r="D169" s="231" t="s">
        <v>147</v>
      </c>
      <c r="E169" s="40"/>
      <c r="F169" s="232" t="s">
        <v>200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147</v>
      </c>
      <c r="AU169" s="17" t="s">
        <v>82</v>
      </c>
    </row>
    <row r="170" s="2" customFormat="1">
      <c r="A170" s="38"/>
      <c r="B170" s="39"/>
      <c r="C170" s="40"/>
      <c r="D170" s="236" t="s">
        <v>148</v>
      </c>
      <c r="E170" s="40"/>
      <c r="F170" s="237" t="s">
        <v>202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148</v>
      </c>
      <c r="AU170" s="17" t="s">
        <v>82</v>
      </c>
    </row>
    <row r="171" s="2" customFormat="1" ht="21.75" customHeight="1">
      <c r="A171" s="38"/>
      <c r="B171" s="39"/>
      <c r="C171" s="218" t="s">
        <v>209</v>
      </c>
      <c r="D171" s="218" t="s">
        <v>141</v>
      </c>
      <c r="E171" s="219" t="s">
        <v>203</v>
      </c>
      <c r="F171" s="220" t="s">
        <v>204</v>
      </c>
      <c r="G171" s="221" t="s">
        <v>155</v>
      </c>
      <c r="H171" s="222">
        <v>0.96899999999999997</v>
      </c>
      <c r="I171" s="223"/>
      <c r="J171" s="224">
        <f>ROUND(I171*H171,2)</f>
        <v>0</v>
      </c>
      <c r="K171" s="220" t="s">
        <v>145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146</v>
      </c>
      <c r="AT171" s="229" t="s">
        <v>141</v>
      </c>
      <c r="AU171" s="229" t="s">
        <v>82</v>
      </c>
      <c r="AY171" s="17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80</v>
      </c>
      <c r="BK171" s="230">
        <f>ROUND(I171*H171,2)</f>
        <v>0</v>
      </c>
      <c r="BL171" s="17" t="s">
        <v>146</v>
      </c>
      <c r="BM171" s="229" t="s">
        <v>213</v>
      </c>
    </row>
    <row r="172" s="2" customFormat="1">
      <c r="A172" s="38"/>
      <c r="B172" s="39"/>
      <c r="C172" s="40"/>
      <c r="D172" s="231" t="s">
        <v>147</v>
      </c>
      <c r="E172" s="40"/>
      <c r="F172" s="232" t="s">
        <v>204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147</v>
      </c>
      <c r="AU172" s="17" t="s">
        <v>82</v>
      </c>
    </row>
    <row r="173" s="2" customFormat="1">
      <c r="A173" s="38"/>
      <c r="B173" s="39"/>
      <c r="C173" s="40"/>
      <c r="D173" s="236" t="s">
        <v>148</v>
      </c>
      <c r="E173" s="40"/>
      <c r="F173" s="237" t="s">
        <v>206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148</v>
      </c>
      <c r="AU173" s="17" t="s">
        <v>82</v>
      </c>
    </row>
    <row r="174" s="13" customFormat="1">
      <c r="A174" s="13"/>
      <c r="B174" s="238"/>
      <c r="C174" s="239"/>
      <c r="D174" s="231" t="s">
        <v>150</v>
      </c>
      <c r="E174" s="240" t="s">
        <v>1</v>
      </c>
      <c r="F174" s="241" t="s">
        <v>717</v>
      </c>
      <c r="G174" s="239"/>
      <c r="H174" s="242">
        <v>0.96899999999999997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150</v>
      </c>
      <c r="AU174" s="248" t="s">
        <v>82</v>
      </c>
      <c r="AV174" s="13" t="s">
        <v>82</v>
      </c>
      <c r="AW174" s="13" t="s">
        <v>30</v>
      </c>
      <c r="AX174" s="13" t="s">
        <v>73</v>
      </c>
      <c r="AY174" s="248" t="s">
        <v>139</v>
      </c>
    </row>
    <row r="175" s="14" customFormat="1">
      <c r="A175" s="14"/>
      <c r="B175" s="249"/>
      <c r="C175" s="250"/>
      <c r="D175" s="231" t="s">
        <v>150</v>
      </c>
      <c r="E175" s="251" t="s">
        <v>1</v>
      </c>
      <c r="F175" s="252" t="s">
        <v>152</v>
      </c>
      <c r="G175" s="250"/>
      <c r="H175" s="253">
        <v>0.96899999999999997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150</v>
      </c>
      <c r="AU175" s="259" t="s">
        <v>82</v>
      </c>
      <c r="AV175" s="14" t="s">
        <v>146</v>
      </c>
      <c r="AW175" s="14" t="s">
        <v>30</v>
      </c>
      <c r="AX175" s="14" t="s">
        <v>80</v>
      </c>
      <c r="AY175" s="259" t="s">
        <v>139</v>
      </c>
    </row>
    <row r="176" s="12" customFormat="1" ht="22.8" customHeight="1">
      <c r="A176" s="12"/>
      <c r="B176" s="202"/>
      <c r="C176" s="203"/>
      <c r="D176" s="204" t="s">
        <v>72</v>
      </c>
      <c r="E176" s="216" t="s">
        <v>159</v>
      </c>
      <c r="F176" s="216" t="s">
        <v>208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SUM(P177:P180)</f>
        <v>0</v>
      </c>
      <c r="Q176" s="210"/>
      <c r="R176" s="211">
        <f>SUM(R177:R180)</f>
        <v>0</v>
      </c>
      <c r="S176" s="210"/>
      <c r="T176" s="212">
        <f>SUM(T177:T180)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80</v>
      </c>
      <c r="AT176" s="214" t="s">
        <v>72</v>
      </c>
      <c r="AU176" s="214" t="s">
        <v>80</v>
      </c>
      <c r="AY176" s="213" t="s">
        <v>139</v>
      </c>
      <c r="BK176" s="215">
        <f>SUM(BK177:BK180)</f>
        <v>0</v>
      </c>
    </row>
    <row r="177" s="2" customFormat="1" ht="66.75" customHeight="1">
      <c r="A177" s="38"/>
      <c r="B177" s="39"/>
      <c r="C177" s="218" t="s">
        <v>183</v>
      </c>
      <c r="D177" s="218" t="s">
        <v>141</v>
      </c>
      <c r="E177" s="219" t="s">
        <v>718</v>
      </c>
      <c r="F177" s="220" t="s">
        <v>719</v>
      </c>
      <c r="G177" s="221" t="s">
        <v>406</v>
      </c>
      <c r="H177" s="222">
        <v>1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146</v>
      </c>
      <c r="AT177" s="229" t="s">
        <v>141</v>
      </c>
      <c r="AU177" s="229" t="s">
        <v>82</v>
      </c>
      <c r="AY177" s="17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80</v>
      </c>
      <c r="BK177" s="230">
        <f>ROUND(I177*H177,2)</f>
        <v>0</v>
      </c>
      <c r="BL177" s="17" t="s">
        <v>146</v>
      </c>
      <c r="BM177" s="229" t="s">
        <v>218</v>
      </c>
    </row>
    <row r="178" s="2" customFormat="1">
      <c r="A178" s="38"/>
      <c r="B178" s="39"/>
      <c r="C178" s="40"/>
      <c r="D178" s="231" t="s">
        <v>147</v>
      </c>
      <c r="E178" s="40"/>
      <c r="F178" s="232" t="s">
        <v>719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82</v>
      </c>
    </row>
    <row r="179" s="2" customFormat="1" ht="76.35" customHeight="1">
      <c r="A179" s="38"/>
      <c r="B179" s="39"/>
      <c r="C179" s="218" t="s">
        <v>222</v>
      </c>
      <c r="D179" s="218" t="s">
        <v>141</v>
      </c>
      <c r="E179" s="219" t="s">
        <v>720</v>
      </c>
      <c r="F179" s="220" t="s">
        <v>721</v>
      </c>
      <c r="G179" s="221" t="s">
        <v>1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38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146</v>
      </c>
      <c r="AT179" s="229" t="s">
        <v>141</v>
      </c>
      <c r="AU179" s="229" t="s">
        <v>82</v>
      </c>
      <c r="AY179" s="17" t="s">
        <v>139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80</v>
      </c>
      <c r="BK179" s="230">
        <f>ROUND(I179*H179,2)</f>
        <v>0</v>
      </c>
      <c r="BL179" s="17" t="s">
        <v>146</v>
      </c>
      <c r="BM179" s="229" t="s">
        <v>225</v>
      </c>
    </row>
    <row r="180" s="2" customFormat="1">
      <c r="A180" s="38"/>
      <c r="B180" s="39"/>
      <c r="C180" s="40"/>
      <c r="D180" s="231" t="s">
        <v>147</v>
      </c>
      <c r="E180" s="40"/>
      <c r="F180" s="232" t="s">
        <v>722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82</v>
      </c>
    </row>
    <row r="181" s="12" customFormat="1" ht="22.8" customHeight="1">
      <c r="A181" s="12"/>
      <c r="B181" s="202"/>
      <c r="C181" s="203"/>
      <c r="D181" s="204" t="s">
        <v>72</v>
      </c>
      <c r="E181" s="216" t="s">
        <v>162</v>
      </c>
      <c r="F181" s="216" t="s">
        <v>246</v>
      </c>
      <c r="G181" s="203"/>
      <c r="H181" s="203"/>
      <c r="I181" s="206"/>
      <c r="J181" s="217">
        <f>BK181</f>
        <v>0</v>
      </c>
      <c r="K181" s="203"/>
      <c r="L181" s="208"/>
      <c r="M181" s="209"/>
      <c r="N181" s="210"/>
      <c r="O181" s="210"/>
      <c r="P181" s="211">
        <f>SUM(P182:P201)</f>
        <v>0</v>
      </c>
      <c r="Q181" s="210"/>
      <c r="R181" s="211">
        <f>SUM(R182:R201)</f>
        <v>0</v>
      </c>
      <c r="S181" s="210"/>
      <c r="T181" s="212">
        <f>SUM(T182:T201)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3" t="s">
        <v>80</v>
      </c>
      <c r="AT181" s="214" t="s">
        <v>72</v>
      </c>
      <c r="AU181" s="214" t="s">
        <v>80</v>
      </c>
      <c r="AY181" s="213" t="s">
        <v>139</v>
      </c>
      <c r="BK181" s="215">
        <f>SUM(BK182:BK201)</f>
        <v>0</v>
      </c>
    </row>
    <row r="182" s="2" customFormat="1" ht="33" customHeight="1">
      <c r="A182" s="38"/>
      <c r="B182" s="39"/>
      <c r="C182" s="218" t="s">
        <v>188</v>
      </c>
      <c r="D182" s="218" t="s">
        <v>141</v>
      </c>
      <c r="E182" s="219" t="s">
        <v>723</v>
      </c>
      <c r="F182" s="220" t="s">
        <v>724</v>
      </c>
      <c r="G182" s="221" t="s">
        <v>155</v>
      </c>
      <c r="H182" s="222">
        <v>2.04</v>
      </c>
      <c r="I182" s="223"/>
      <c r="J182" s="224">
        <f>ROUND(I182*H182,2)</f>
        <v>0</v>
      </c>
      <c r="K182" s="220" t="s">
        <v>145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146</v>
      </c>
      <c r="AT182" s="229" t="s">
        <v>141</v>
      </c>
      <c r="AU182" s="229" t="s">
        <v>82</v>
      </c>
      <c r="AY182" s="17" t="s">
        <v>139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80</v>
      </c>
      <c r="BK182" s="230">
        <f>ROUND(I182*H182,2)</f>
        <v>0</v>
      </c>
      <c r="BL182" s="17" t="s">
        <v>146</v>
      </c>
      <c r="BM182" s="229" t="s">
        <v>230</v>
      </c>
    </row>
    <row r="183" s="2" customFormat="1">
      <c r="A183" s="38"/>
      <c r="B183" s="39"/>
      <c r="C183" s="40"/>
      <c r="D183" s="231" t="s">
        <v>147</v>
      </c>
      <c r="E183" s="40"/>
      <c r="F183" s="232" t="s">
        <v>724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147</v>
      </c>
      <c r="AU183" s="17" t="s">
        <v>82</v>
      </c>
    </row>
    <row r="184" s="2" customFormat="1">
      <c r="A184" s="38"/>
      <c r="B184" s="39"/>
      <c r="C184" s="40"/>
      <c r="D184" s="236" t="s">
        <v>148</v>
      </c>
      <c r="E184" s="40"/>
      <c r="F184" s="237" t="s">
        <v>725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148</v>
      </c>
      <c r="AU184" s="17" t="s">
        <v>82</v>
      </c>
    </row>
    <row r="185" s="13" customFormat="1">
      <c r="A185" s="13"/>
      <c r="B185" s="238"/>
      <c r="C185" s="239"/>
      <c r="D185" s="231" t="s">
        <v>150</v>
      </c>
      <c r="E185" s="240" t="s">
        <v>1</v>
      </c>
      <c r="F185" s="241" t="s">
        <v>726</v>
      </c>
      <c r="G185" s="239"/>
      <c r="H185" s="242">
        <v>2.04</v>
      </c>
      <c r="I185" s="243"/>
      <c r="J185" s="239"/>
      <c r="K185" s="239"/>
      <c r="L185" s="244"/>
      <c r="M185" s="245"/>
      <c r="N185" s="246"/>
      <c r="O185" s="246"/>
      <c r="P185" s="246"/>
      <c r="Q185" s="246"/>
      <c r="R185" s="246"/>
      <c r="S185" s="246"/>
      <c r="T185" s="24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8" t="s">
        <v>150</v>
      </c>
      <c r="AU185" s="248" t="s">
        <v>82</v>
      </c>
      <c r="AV185" s="13" t="s">
        <v>82</v>
      </c>
      <c r="AW185" s="13" t="s">
        <v>30</v>
      </c>
      <c r="AX185" s="13" t="s">
        <v>73</v>
      </c>
      <c r="AY185" s="248" t="s">
        <v>139</v>
      </c>
    </row>
    <row r="186" s="14" customFormat="1">
      <c r="A186" s="14"/>
      <c r="B186" s="249"/>
      <c r="C186" s="250"/>
      <c r="D186" s="231" t="s">
        <v>150</v>
      </c>
      <c r="E186" s="251" t="s">
        <v>1</v>
      </c>
      <c r="F186" s="252" t="s">
        <v>152</v>
      </c>
      <c r="G186" s="250"/>
      <c r="H186" s="253">
        <v>2.04</v>
      </c>
      <c r="I186" s="254"/>
      <c r="J186" s="250"/>
      <c r="K186" s="250"/>
      <c r="L186" s="255"/>
      <c r="M186" s="256"/>
      <c r="N186" s="257"/>
      <c r="O186" s="257"/>
      <c r="P186" s="257"/>
      <c r="Q186" s="257"/>
      <c r="R186" s="257"/>
      <c r="S186" s="257"/>
      <c r="T186" s="25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9" t="s">
        <v>150</v>
      </c>
      <c r="AU186" s="259" t="s">
        <v>82</v>
      </c>
      <c r="AV186" s="14" t="s">
        <v>146</v>
      </c>
      <c r="AW186" s="14" t="s">
        <v>30</v>
      </c>
      <c r="AX186" s="14" t="s">
        <v>80</v>
      </c>
      <c r="AY186" s="259" t="s">
        <v>139</v>
      </c>
    </row>
    <row r="187" s="2" customFormat="1" ht="44.25" customHeight="1">
      <c r="A187" s="38"/>
      <c r="B187" s="39"/>
      <c r="C187" s="218" t="s">
        <v>8</v>
      </c>
      <c r="D187" s="218" t="s">
        <v>141</v>
      </c>
      <c r="E187" s="219" t="s">
        <v>297</v>
      </c>
      <c r="F187" s="220" t="s">
        <v>298</v>
      </c>
      <c r="G187" s="221" t="s">
        <v>155</v>
      </c>
      <c r="H187" s="222">
        <v>2.04</v>
      </c>
      <c r="I187" s="223"/>
      <c r="J187" s="224">
        <f>ROUND(I187*H187,2)</f>
        <v>0</v>
      </c>
      <c r="K187" s="220" t="s">
        <v>145</v>
      </c>
      <c r="L187" s="44"/>
      <c r="M187" s="225" t="s">
        <v>1</v>
      </c>
      <c r="N187" s="226" t="s">
        <v>38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146</v>
      </c>
      <c r="AT187" s="229" t="s">
        <v>141</v>
      </c>
      <c r="AU187" s="229" t="s">
        <v>82</v>
      </c>
      <c r="AY187" s="17" t="s">
        <v>139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80</v>
      </c>
      <c r="BK187" s="230">
        <f>ROUND(I187*H187,2)</f>
        <v>0</v>
      </c>
      <c r="BL187" s="17" t="s">
        <v>146</v>
      </c>
      <c r="BM187" s="229" t="s">
        <v>235</v>
      </c>
    </row>
    <row r="188" s="2" customFormat="1">
      <c r="A188" s="38"/>
      <c r="B188" s="39"/>
      <c r="C188" s="40"/>
      <c r="D188" s="231" t="s">
        <v>147</v>
      </c>
      <c r="E188" s="40"/>
      <c r="F188" s="232" t="s">
        <v>298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147</v>
      </c>
      <c r="AU188" s="17" t="s">
        <v>82</v>
      </c>
    </row>
    <row r="189" s="2" customFormat="1">
      <c r="A189" s="38"/>
      <c r="B189" s="39"/>
      <c r="C189" s="40"/>
      <c r="D189" s="236" t="s">
        <v>148</v>
      </c>
      <c r="E189" s="40"/>
      <c r="F189" s="237" t="s">
        <v>300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148</v>
      </c>
      <c r="AU189" s="17" t="s">
        <v>82</v>
      </c>
    </row>
    <row r="190" s="13" customFormat="1">
      <c r="A190" s="13"/>
      <c r="B190" s="238"/>
      <c r="C190" s="239"/>
      <c r="D190" s="231" t="s">
        <v>150</v>
      </c>
      <c r="E190" s="240" t="s">
        <v>1</v>
      </c>
      <c r="F190" s="241" t="s">
        <v>726</v>
      </c>
      <c r="G190" s="239"/>
      <c r="H190" s="242">
        <v>2.04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8" t="s">
        <v>150</v>
      </c>
      <c r="AU190" s="248" t="s">
        <v>82</v>
      </c>
      <c r="AV190" s="13" t="s">
        <v>82</v>
      </c>
      <c r="AW190" s="13" t="s">
        <v>30</v>
      </c>
      <c r="AX190" s="13" t="s">
        <v>73</v>
      </c>
      <c r="AY190" s="248" t="s">
        <v>139</v>
      </c>
    </row>
    <row r="191" s="14" customFormat="1">
      <c r="A191" s="14"/>
      <c r="B191" s="249"/>
      <c r="C191" s="250"/>
      <c r="D191" s="231" t="s">
        <v>150</v>
      </c>
      <c r="E191" s="251" t="s">
        <v>1</v>
      </c>
      <c r="F191" s="252" t="s">
        <v>152</v>
      </c>
      <c r="G191" s="250"/>
      <c r="H191" s="253">
        <v>2.04</v>
      </c>
      <c r="I191" s="254"/>
      <c r="J191" s="250"/>
      <c r="K191" s="250"/>
      <c r="L191" s="255"/>
      <c r="M191" s="256"/>
      <c r="N191" s="257"/>
      <c r="O191" s="257"/>
      <c r="P191" s="257"/>
      <c r="Q191" s="257"/>
      <c r="R191" s="257"/>
      <c r="S191" s="257"/>
      <c r="T191" s="25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9" t="s">
        <v>150</v>
      </c>
      <c r="AU191" s="259" t="s">
        <v>82</v>
      </c>
      <c r="AV191" s="14" t="s">
        <v>146</v>
      </c>
      <c r="AW191" s="14" t="s">
        <v>30</v>
      </c>
      <c r="AX191" s="14" t="s">
        <v>80</v>
      </c>
      <c r="AY191" s="259" t="s">
        <v>139</v>
      </c>
    </row>
    <row r="192" s="2" customFormat="1" ht="21.75" customHeight="1">
      <c r="A192" s="38"/>
      <c r="B192" s="39"/>
      <c r="C192" s="218" t="s">
        <v>196</v>
      </c>
      <c r="D192" s="218" t="s">
        <v>141</v>
      </c>
      <c r="E192" s="219" t="s">
        <v>318</v>
      </c>
      <c r="F192" s="220" t="s">
        <v>319</v>
      </c>
      <c r="G192" s="221" t="s">
        <v>313</v>
      </c>
      <c r="H192" s="222">
        <v>0.052999999999999998</v>
      </c>
      <c r="I192" s="223"/>
      <c r="J192" s="224">
        <f>ROUND(I192*H192,2)</f>
        <v>0</v>
      </c>
      <c r="K192" s="220" t="s">
        <v>145</v>
      </c>
      <c r="L192" s="44"/>
      <c r="M192" s="225" t="s">
        <v>1</v>
      </c>
      <c r="N192" s="226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146</v>
      </c>
      <c r="AT192" s="229" t="s">
        <v>141</v>
      </c>
      <c r="AU192" s="229" t="s">
        <v>82</v>
      </c>
      <c r="AY192" s="17" t="s">
        <v>139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80</v>
      </c>
      <c r="BK192" s="230">
        <f>ROUND(I192*H192,2)</f>
        <v>0</v>
      </c>
      <c r="BL192" s="17" t="s">
        <v>146</v>
      </c>
      <c r="BM192" s="229" t="s">
        <v>239</v>
      </c>
    </row>
    <row r="193" s="2" customFormat="1">
      <c r="A193" s="38"/>
      <c r="B193" s="39"/>
      <c r="C193" s="40"/>
      <c r="D193" s="231" t="s">
        <v>147</v>
      </c>
      <c r="E193" s="40"/>
      <c r="F193" s="232" t="s">
        <v>319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82</v>
      </c>
    </row>
    <row r="194" s="2" customFormat="1">
      <c r="A194" s="38"/>
      <c r="B194" s="39"/>
      <c r="C194" s="40"/>
      <c r="D194" s="236" t="s">
        <v>148</v>
      </c>
      <c r="E194" s="40"/>
      <c r="F194" s="237" t="s">
        <v>321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148</v>
      </c>
      <c r="AU194" s="17" t="s">
        <v>82</v>
      </c>
    </row>
    <row r="195" s="13" customFormat="1">
      <c r="A195" s="13"/>
      <c r="B195" s="238"/>
      <c r="C195" s="239"/>
      <c r="D195" s="231" t="s">
        <v>150</v>
      </c>
      <c r="E195" s="240" t="s">
        <v>1</v>
      </c>
      <c r="F195" s="241" t="s">
        <v>727</v>
      </c>
      <c r="G195" s="239"/>
      <c r="H195" s="242">
        <v>0.052999999999999998</v>
      </c>
      <c r="I195" s="243"/>
      <c r="J195" s="239"/>
      <c r="K195" s="239"/>
      <c r="L195" s="244"/>
      <c r="M195" s="245"/>
      <c r="N195" s="246"/>
      <c r="O195" s="246"/>
      <c r="P195" s="246"/>
      <c r="Q195" s="246"/>
      <c r="R195" s="246"/>
      <c r="S195" s="246"/>
      <c r="T195" s="24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8" t="s">
        <v>150</v>
      </c>
      <c r="AU195" s="248" t="s">
        <v>82</v>
      </c>
      <c r="AV195" s="13" t="s">
        <v>82</v>
      </c>
      <c r="AW195" s="13" t="s">
        <v>30</v>
      </c>
      <c r="AX195" s="13" t="s">
        <v>73</v>
      </c>
      <c r="AY195" s="248" t="s">
        <v>139</v>
      </c>
    </row>
    <row r="196" s="14" customFormat="1">
      <c r="A196" s="14"/>
      <c r="B196" s="249"/>
      <c r="C196" s="250"/>
      <c r="D196" s="231" t="s">
        <v>150</v>
      </c>
      <c r="E196" s="251" t="s">
        <v>1</v>
      </c>
      <c r="F196" s="252" t="s">
        <v>152</v>
      </c>
      <c r="G196" s="250"/>
      <c r="H196" s="253">
        <v>0.052999999999999998</v>
      </c>
      <c r="I196" s="254"/>
      <c r="J196" s="250"/>
      <c r="K196" s="250"/>
      <c r="L196" s="255"/>
      <c r="M196" s="256"/>
      <c r="N196" s="257"/>
      <c r="O196" s="257"/>
      <c r="P196" s="257"/>
      <c r="Q196" s="257"/>
      <c r="R196" s="257"/>
      <c r="S196" s="257"/>
      <c r="T196" s="25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9" t="s">
        <v>150</v>
      </c>
      <c r="AU196" s="259" t="s">
        <v>82</v>
      </c>
      <c r="AV196" s="14" t="s">
        <v>146</v>
      </c>
      <c r="AW196" s="14" t="s">
        <v>30</v>
      </c>
      <c r="AX196" s="14" t="s">
        <v>80</v>
      </c>
      <c r="AY196" s="259" t="s">
        <v>139</v>
      </c>
    </row>
    <row r="197" s="2" customFormat="1" ht="24.15" customHeight="1">
      <c r="A197" s="38"/>
      <c r="B197" s="39"/>
      <c r="C197" s="218" t="s">
        <v>241</v>
      </c>
      <c r="D197" s="218" t="s">
        <v>141</v>
      </c>
      <c r="E197" s="219" t="s">
        <v>728</v>
      </c>
      <c r="F197" s="220" t="s">
        <v>729</v>
      </c>
      <c r="G197" s="221" t="s">
        <v>144</v>
      </c>
      <c r="H197" s="222">
        <v>1.96</v>
      </c>
      <c r="I197" s="223"/>
      <c r="J197" s="224">
        <f>ROUND(I197*H197,2)</f>
        <v>0</v>
      </c>
      <c r="K197" s="220" t="s">
        <v>145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146</v>
      </c>
      <c r="AT197" s="229" t="s">
        <v>141</v>
      </c>
      <c r="AU197" s="229" t="s">
        <v>82</v>
      </c>
      <c r="AY197" s="17" t="s">
        <v>139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80</v>
      </c>
      <c r="BK197" s="230">
        <f>ROUND(I197*H197,2)</f>
        <v>0</v>
      </c>
      <c r="BL197" s="17" t="s">
        <v>146</v>
      </c>
      <c r="BM197" s="229" t="s">
        <v>244</v>
      </c>
    </row>
    <row r="198" s="2" customFormat="1">
      <c r="A198" s="38"/>
      <c r="B198" s="39"/>
      <c r="C198" s="40"/>
      <c r="D198" s="231" t="s">
        <v>147</v>
      </c>
      <c r="E198" s="40"/>
      <c r="F198" s="232" t="s">
        <v>729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147</v>
      </c>
      <c r="AU198" s="17" t="s">
        <v>82</v>
      </c>
    </row>
    <row r="199" s="2" customFormat="1">
      <c r="A199" s="38"/>
      <c r="B199" s="39"/>
      <c r="C199" s="40"/>
      <c r="D199" s="236" t="s">
        <v>148</v>
      </c>
      <c r="E199" s="40"/>
      <c r="F199" s="237" t="s">
        <v>730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148</v>
      </c>
      <c r="AU199" s="17" t="s">
        <v>82</v>
      </c>
    </row>
    <row r="200" s="13" customFormat="1">
      <c r="A200" s="13"/>
      <c r="B200" s="238"/>
      <c r="C200" s="239"/>
      <c r="D200" s="231" t="s">
        <v>150</v>
      </c>
      <c r="E200" s="240" t="s">
        <v>1</v>
      </c>
      <c r="F200" s="241" t="s">
        <v>731</v>
      </c>
      <c r="G200" s="239"/>
      <c r="H200" s="242">
        <v>1.96</v>
      </c>
      <c r="I200" s="243"/>
      <c r="J200" s="239"/>
      <c r="K200" s="239"/>
      <c r="L200" s="244"/>
      <c r="M200" s="245"/>
      <c r="N200" s="246"/>
      <c r="O200" s="246"/>
      <c r="P200" s="246"/>
      <c r="Q200" s="246"/>
      <c r="R200" s="246"/>
      <c r="S200" s="246"/>
      <c r="T200" s="24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8" t="s">
        <v>150</v>
      </c>
      <c r="AU200" s="248" t="s">
        <v>82</v>
      </c>
      <c r="AV200" s="13" t="s">
        <v>82</v>
      </c>
      <c r="AW200" s="13" t="s">
        <v>30</v>
      </c>
      <c r="AX200" s="13" t="s">
        <v>73</v>
      </c>
      <c r="AY200" s="248" t="s">
        <v>139</v>
      </c>
    </row>
    <row r="201" s="14" customFormat="1">
      <c r="A201" s="14"/>
      <c r="B201" s="249"/>
      <c r="C201" s="250"/>
      <c r="D201" s="231" t="s">
        <v>150</v>
      </c>
      <c r="E201" s="251" t="s">
        <v>1</v>
      </c>
      <c r="F201" s="252" t="s">
        <v>152</v>
      </c>
      <c r="G201" s="250"/>
      <c r="H201" s="253">
        <v>1.96</v>
      </c>
      <c r="I201" s="254"/>
      <c r="J201" s="250"/>
      <c r="K201" s="250"/>
      <c r="L201" s="255"/>
      <c r="M201" s="256"/>
      <c r="N201" s="257"/>
      <c r="O201" s="257"/>
      <c r="P201" s="257"/>
      <c r="Q201" s="257"/>
      <c r="R201" s="257"/>
      <c r="S201" s="257"/>
      <c r="T201" s="25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9" t="s">
        <v>150</v>
      </c>
      <c r="AU201" s="259" t="s">
        <v>82</v>
      </c>
      <c r="AV201" s="14" t="s">
        <v>146</v>
      </c>
      <c r="AW201" s="14" t="s">
        <v>30</v>
      </c>
      <c r="AX201" s="14" t="s">
        <v>80</v>
      </c>
      <c r="AY201" s="259" t="s">
        <v>139</v>
      </c>
    </row>
    <row r="202" s="12" customFormat="1" ht="22.8" customHeight="1">
      <c r="A202" s="12"/>
      <c r="B202" s="202"/>
      <c r="C202" s="203"/>
      <c r="D202" s="204" t="s">
        <v>72</v>
      </c>
      <c r="E202" s="216" t="s">
        <v>198</v>
      </c>
      <c r="F202" s="216" t="s">
        <v>323</v>
      </c>
      <c r="G202" s="203"/>
      <c r="H202" s="203"/>
      <c r="I202" s="206"/>
      <c r="J202" s="217">
        <f>BK202</f>
        <v>0</v>
      </c>
      <c r="K202" s="203"/>
      <c r="L202" s="208"/>
      <c r="M202" s="209"/>
      <c r="N202" s="210"/>
      <c r="O202" s="210"/>
      <c r="P202" s="211">
        <f>SUM(P203:P221)</f>
        <v>0</v>
      </c>
      <c r="Q202" s="210"/>
      <c r="R202" s="211">
        <f>SUM(R203:R221)</f>
        <v>0</v>
      </c>
      <c r="S202" s="210"/>
      <c r="T202" s="212">
        <f>SUM(T203:T221)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80</v>
      </c>
      <c r="AT202" s="214" t="s">
        <v>72</v>
      </c>
      <c r="AU202" s="214" t="s">
        <v>80</v>
      </c>
      <c r="AY202" s="213" t="s">
        <v>139</v>
      </c>
      <c r="BK202" s="215">
        <f>SUM(BK203:BK221)</f>
        <v>0</v>
      </c>
    </row>
    <row r="203" s="2" customFormat="1" ht="49.05" customHeight="1">
      <c r="A203" s="38"/>
      <c r="B203" s="39"/>
      <c r="C203" s="218" t="s">
        <v>201</v>
      </c>
      <c r="D203" s="218" t="s">
        <v>141</v>
      </c>
      <c r="E203" s="219" t="s">
        <v>324</v>
      </c>
      <c r="F203" s="220" t="s">
        <v>325</v>
      </c>
      <c r="G203" s="221" t="s">
        <v>282</v>
      </c>
      <c r="H203" s="222">
        <v>6.2400000000000002</v>
      </c>
      <c r="I203" s="223"/>
      <c r="J203" s="224">
        <f>ROUND(I203*H203,2)</f>
        <v>0</v>
      </c>
      <c r="K203" s="220" t="s">
        <v>145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146</v>
      </c>
      <c r="AT203" s="229" t="s">
        <v>141</v>
      </c>
      <c r="AU203" s="229" t="s">
        <v>82</v>
      </c>
      <c r="AY203" s="17" t="s">
        <v>139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80</v>
      </c>
      <c r="BK203" s="230">
        <f>ROUND(I203*H203,2)</f>
        <v>0</v>
      </c>
      <c r="BL203" s="17" t="s">
        <v>146</v>
      </c>
      <c r="BM203" s="229" t="s">
        <v>249</v>
      </c>
    </row>
    <row r="204" s="2" customFormat="1">
      <c r="A204" s="38"/>
      <c r="B204" s="39"/>
      <c r="C204" s="40"/>
      <c r="D204" s="231" t="s">
        <v>147</v>
      </c>
      <c r="E204" s="40"/>
      <c r="F204" s="232" t="s">
        <v>325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147</v>
      </c>
      <c r="AU204" s="17" t="s">
        <v>82</v>
      </c>
    </row>
    <row r="205" s="2" customFormat="1">
      <c r="A205" s="38"/>
      <c r="B205" s="39"/>
      <c r="C205" s="40"/>
      <c r="D205" s="236" t="s">
        <v>148</v>
      </c>
      <c r="E205" s="40"/>
      <c r="F205" s="237" t="s">
        <v>327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148</v>
      </c>
      <c r="AU205" s="17" t="s">
        <v>82</v>
      </c>
    </row>
    <row r="206" s="13" customFormat="1">
      <c r="A206" s="13"/>
      <c r="B206" s="238"/>
      <c r="C206" s="239"/>
      <c r="D206" s="231" t="s">
        <v>150</v>
      </c>
      <c r="E206" s="240" t="s">
        <v>1</v>
      </c>
      <c r="F206" s="241" t="s">
        <v>732</v>
      </c>
      <c r="G206" s="239"/>
      <c r="H206" s="242">
        <v>6.2400000000000002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8" t="s">
        <v>150</v>
      </c>
      <c r="AU206" s="248" t="s">
        <v>82</v>
      </c>
      <c r="AV206" s="13" t="s">
        <v>82</v>
      </c>
      <c r="AW206" s="13" t="s">
        <v>30</v>
      </c>
      <c r="AX206" s="13" t="s">
        <v>73</v>
      </c>
      <c r="AY206" s="248" t="s">
        <v>139</v>
      </c>
    </row>
    <row r="207" s="14" customFormat="1">
      <c r="A207" s="14"/>
      <c r="B207" s="249"/>
      <c r="C207" s="250"/>
      <c r="D207" s="231" t="s">
        <v>150</v>
      </c>
      <c r="E207" s="251" t="s">
        <v>1</v>
      </c>
      <c r="F207" s="252" t="s">
        <v>152</v>
      </c>
      <c r="G207" s="250"/>
      <c r="H207" s="253">
        <v>6.2400000000000002</v>
      </c>
      <c r="I207" s="254"/>
      <c r="J207" s="250"/>
      <c r="K207" s="250"/>
      <c r="L207" s="255"/>
      <c r="M207" s="256"/>
      <c r="N207" s="257"/>
      <c r="O207" s="257"/>
      <c r="P207" s="257"/>
      <c r="Q207" s="257"/>
      <c r="R207" s="257"/>
      <c r="S207" s="257"/>
      <c r="T207" s="25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9" t="s">
        <v>150</v>
      </c>
      <c r="AU207" s="259" t="s">
        <v>82</v>
      </c>
      <c r="AV207" s="14" t="s">
        <v>146</v>
      </c>
      <c r="AW207" s="14" t="s">
        <v>30</v>
      </c>
      <c r="AX207" s="14" t="s">
        <v>80</v>
      </c>
      <c r="AY207" s="259" t="s">
        <v>139</v>
      </c>
    </row>
    <row r="208" s="2" customFormat="1" ht="16.5" customHeight="1">
      <c r="A208" s="38"/>
      <c r="B208" s="39"/>
      <c r="C208" s="270" t="s">
        <v>252</v>
      </c>
      <c r="D208" s="270" t="s">
        <v>179</v>
      </c>
      <c r="E208" s="271" t="s">
        <v>330</v>
      </c>
      <c r="F208" s="272" t="s">
        <v>331</v>
      </c>
      <c r="G208" s="273" t="s">
        <v>282</v>
      </c>
      <c r="H208" s="274">
        <v>6.5519999999999996</v>
      </c>
      <c r="I208" s="275"/>
      <c r="J208" s="276">
        <f>ROUND(I208*H208,2)</f>
        <v>0</v>
      </c>
      <c r="K208" s="272" t="s">
        <v>145</v>
      </c>
      <c r="L208" s="277"/>
      <c r="M208" s="278" t="s">
        <v>1</v>
      </c>
      <c r="N208" s="279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169</v>
      </c>
      <c r="AT208" s="229" t="s">
        <v>179</v>
      </c>
      <c r="AU208" s="229" t="s">
        <v>82</v>
      </c>
      <c r="AY208" s="17" t="s">
        <v>139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80</v>
      </c>
      <c r="BK208" s="230">
        <f>ROUND(I208*H208,2)</f>
        <v>0</v>
      </c>
      <c r="BL208" s="17" t="s">
        <v>146</v>
      </c>
      <c r="BM208" s="229" t="s">
        <v>255</v>
      </c>
    </row>
    <row r="209" s="2" customFormat="1">
      <c r="A209" s="38"/>
      <c r="B209" s="39"/>
      <c r="C209" s="40"/>
      <c r="D209" s="231" t="s">
        <v>147</v>
      </c>
      <c r="E209" s="40"/>
      <c r="F209" s="232" t="s">
        <v>331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147</v>
      </c>
      <c r="AU209" s="17" t="s">
        <v>82</v>
      </c>
    </row>
    <row r="210" s="13" customFormat="1">
      <c r="A210" s="13"/>
      <c r="B210" s="238"/>
      <c r="C210" s="239"/>
      <c r="D210" s="231" t="s">
        <v>150</v>
      </c>
      <c r="E210" s="240" t="s">
        <v>1</v>
      </c>
      <c r="F210" s="241" t="s">
        <v>733</v>
      </c>
      <c r="G210" s="239"/>
      <c r="H210" s="242">
        <v>6.5519999999999996</v>
      </c>
      <c r="I210" s="243"/>
      <c r="J210" s="239"/>
      <c r="K210" s="239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150</v>
      </c>
      <c r="AU210" s="248" t="s">
        <v>82</v>
      </c>
      <c r="AV210" s="13" t="s">
        <v>82</v>
      </c>
      <c r="AW210" s="13" t="s">
        <v>30</v>
      </c>
      <c r="AX210" s="13" t="s">
        <v>73</v>
      </c>
      <c r="AY210" s="248" t="s">
        <v>139</v>
      </c>
    </row>
    <row r="211" s="14" customFormat="1">
      <c r="A211" s="14"/>
      <c r="B211" s="249"/>
      <c r="C211" s="250"/>
      <c r="D211" s="231" t="s">
        <v>150</v>
      </c>
      <c r="E211" s="251" t="s">
        <v>1</v>
      </c>
      <c r="F211" s="252" t="s">
        <v>152</v>
      </c>
      <c r="G211" s="250"/>
      <c r="H211" s="253">
        <v>6.5519999999999996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150</v>
      </c>
      <c r="AU211" s="259" t="s">
        <v>82</v>
      </c>
      <c r="AV211" s="14" t="s">
        <v>146</v>
      </c>
      <c r="AW211" s="14" t="s">
        <v>30</v>
      </c>
      <c r="AX211" s="14" t="s">
        <v>80</v>
      </c>
      <c r="AY211" s="259" t="s">
        <v>139</v>
      </c>
    </row>
    <row r="212" s="2" customFormat="1" ht="24.15" customHeight="1">
      <c r="A212" s="38"/>
      <c r="B212" s="39"/>
      <c r="C212" s="218" t="s">
        <v>205</v>
      </c>
      <c r="D212" s="218" t="s">
        <v>141</v>
      </c>
      <c r="E212" s="219" t="s">
        <v>734</v>
      </c>
      <c r="F212" s="220" t="s">
        <v>735</v>
      </c>
      <c r="G212" s="221" t="s">
        <v>144</v>
      </c>
      <c r="H212" s="222">
        <v>1.96</v>
      </c>
      <c r="I212" s="223"/>
      <c r="J212" s="224">
        <f>ROUND(I212*H212,2)</f>
        <v>0</v>
      </c>
      <c r="K212" s="220" t="s">
        <v>145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146</v>
      </c>
      <c r="AT212" s="229" t="s">
        <v>141</v>
      </c>
      <c r="AU212" s="229" t="s">
        <v>82</v>
      </c>
      <c r="AY212" s="17" t="s">
        <v>139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80</v>
      </c>
      <c r="BK212" s="230">
        <f>ROUND(I212*H212,2)</f>
        <v>0</v>
      </c>
      <c r="BL212" s="17" t="s">
        <v>146</v>
      </c>
      <c r="BM212" s="229" t="s">
        <v>259</v>
      </c>
    </row>
    <row r="213" s="2" customFormat="1">
      <c r="A213" s="38"/>
      <c r="B213" s="39"/>
      <c r="C213" s="40"/>
      <c r="D213" s="231" t="s">
        <v>147</v>
      </c>
      <c r="E213" s="40"/>
      <c r="F213" s="232" t="s">
        <v>735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147</v>
      </c>
      <c r="AU213" s="17" t="s">
        <v>82</v>
      </c>
    </row>
    <row r="214" s="2" customFormat="1">
      <c r="A214" s="38"/>
      <c r="B214" s="39"/>
      <c r="C214" s="40"/>
      <c r="D214" s="236" t="s">
        <v>148</v>
      </c>
      <c r="E214" s="40"/>
      <c r="F214" s="237" t="s">
        <v>736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148</v>
      </c>
      <c r="AU214" s="17" t="s">
        <v>82</v>
      </c>
    </row>
    <row r="215" s="13" customFormat="1">
      <c r="A215" s="13"/>
      <c r="B215" s="238"/>
      <c r="C215" s="239"/>
      <c r="D215" s="231" t="s">
        <v>150</v>
      </c>
      <c r="E215" s="240" t="s">
        <v>1</v>
      </c>
      <c r="F215" s="241" t="s">
        <v>737</v>
      </c>
      <c r="G215" s="239"/>
      <c r="H215" s="242">
        <v>1.96</v>
      </c>
      <c r="I215" s="243"/>
      <c r="J215" s="239"/>
      <c r="K215" s="239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150</v>
      </c>
      <c r="AU215" s="248" t="s">
        <v>82</v>
      </c>
      <c r="AV215" s="13" t="s">
        <v>82</v>
      </c>
      <c r="AW215" s="13" t="s">
        <v>30</v>
      </c>
      <c r="AX215" s="13" t="s">
        <v>73</v>
      </c>
      <c r="AY215" s="248" t="s">
        <v>139</v>
      </c>
    </row>
    <row r="216" s="14" customFormat="1">
      <c r="A216" s="14"/>
      <c r="B216" s="249"/>
      <c r="C216" s="250"/>
      <c r="D216" s="231" t="s">
        <v>150</v>
      </c>
      <c r="E216" s="251" t="s">
        <v>1</v>
      </c>
      <c r="F216" s="252" t="s">
        <v>152</v>
      </c>
      <c r="G216" s="250"/>
      <c r="H216" s="253">
        <v>1.96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150</v>
      </c>
      <c r="AU216" s="259" t="s">
        <v>82</v>
      </c>
      <c r="AV216" s="14" t="s">
        <v>146</v>
      </c>
      <c r="AW216" s="14" t="s">
        <v>30</v>
      </c>
      <c r="AX216" s="14" t="s">
        <v>80</v>
      </c>
      <c r="AY216" s="259" t="s">
        <v>139</v>
      </c>
    </row>
    <row r="217" s="2" customFormat="1" ht="33" customHeight="1">
      <c r="A217" s="38"/>
      <c r="B217" s="39"/>
      <c r="C217" s="218" t="s">
        <v>7</v>
      </c>
      <c r="D217" s="218" t="s">
        <v>141</v>
      </c>
      <c r="E217" s="219" t="s">
        <v>738</v>
      </c>
      <c r="F217" s="220" t="s">
        <v>739</v>
      </c>
      <c r="G217" s="221" t="s">
        <v>144</v>
      </c>
      <c r="H217" s="222">
        <v>7.2000000000000002</v>
      </c>
      <c r="I217" s="223"/>
      <c r="J217" s="224">
        <f>ROUND(I217*H217,2)</f>
        <v>0</v>
      </c>
      <c r="K217" s="220" t="s">
        <v>145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146</v>
      </c>
      <c r="AT217" s="229" t="s">
        <v>141</v>
      </c>
      <c r="AU217" s="229" t="s">
        <v>82</v>
      </c>
      <c r="AY217" s="17" t="s">
        <v>139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80</v>
      </c>
      <c r="BK217" s="230">
        <f>ROUND(I217*H217,2)</f>
        <v>0</v>
      </c>
      <c r="BL217" s="17" t="s">
        <v>146</v>
      </c>
      <c r="BM217" s="229" t="s">
        <v>264</v>
      </c>
    </row>
    <row r="218" s="2" customFormat="1">
      <c r="A218" s="38"/>
      <c r="B218" s="39"/>
      <c r="C218" s="40"/>
      <c r="D218" s="231" t="s">
        <v>147</v>
      </c>
      <c r="E218" s="40"/>
      <c r="F218" s="232" t="s">
        <v>739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147</v>
      </c>
      <c r="AU218" s="17" t="s">
        <v>82</v>
      </c>
    </row>
    <row r="219" s="2" customFormat="1">
      <c r="A219" s="38"/>
      <c r="B219" s="39"/>
      <c r="C219" s="40"/>
      <c r="D219" s="236" t="s">
        <v>148</v>
      </c>
      <c r="E219" s="40"/>
      <c r="F219" s="237" t="s">
        <v>740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148</v>
      </c>
      <c r="AU219" s="17" t="s">
        <v>82</v>
      </c>
    </row>
    <row r="220" s="13" customFormat="1">
      <c r="A220" s="13"/>
      <c r="B220" s="238"/>
      <c r="C220" s="239"/>
      <c r="D220" s="231" t="s">
        <v>150</v>
      </c>
      <c r="E220" s="240" t="s">
        <v>1</v>
      </c>
      <c r="F220" s="241" t="s">
        <v>741</v>
      </c>
      <c r="G220" s="239"/>
      <c r="H220" s="242">
        <v>7.2000000000000002</v>
      </c>
      <c r="I220" s="243"/>
      <c r="J220" s="239"/>
      <c r="K220" s="239"/>
      <c r="L220" s="244"/>
      <c r="M220" s="245"/>
      <c r="N220" s="246"/>
      <c r="O220" s="246"/>
      <c r="P220" s="246"/>
      <c r="Q220" s="246"/>
      <c r="R220" s="246"/>
      <c r="S220" s="246"/>
      <c r="T220" s="24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8" t="s">
        <v>150</v>
      </c>
      <c r="AU220" s="248" t="s">
        <v>82</v>
      </c>
      <c r="AV220" s="13" t="s">
        <v>82</v>
      </c>
      <c r="AW220" s="13" t="s">
        <v>30</v>
      </c>
      <c r="AX220" s="13" t="s">
        <v>73</v>
      </c>
      <c r="AY220" s="248" t="s">
        <v>139</v>
      </c>
    </row>
    <row r="221" s="14" customFormat="1">
      <c r="A221" s="14"/>
      <c r="B221" s="249"/>
      <c r="C221" s="250"/>
      <c r="D221" s="231" t="s">
        <v>150</v>
      </c>
      <c r="E221" s="251" t="s">
        <v>1</v>
      </c>
      <c r="F221" s="252" t="s">
        <v>152</v>
      </c>
      <c r="G221" s="250"/>
      <c r="H221" s="253">
        <v>7.2000000000000002</v>
      </c>
      <c r="I221" s="254"/>
      <c r="J221" s="250"/>
      <c r="K221" s="250"/>
      <c r="L221" s="255"/>
      <c r="M221" s="256"/>
      <c r="N221" s="257"/>
      <c r="O221" s="257"/>
      <c r="P221" s="257"/>
      <c r="Q221" s="257"/>
      <c r="R221" s="257"/>
      <c r="S221" s="257"/>
      <c r="T221" s="25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9" t="s">
        <v>150</v>
      </c>
      <c r="AU221" s="259" t="s">
        <v>82</v>
      </c>
      <c r="AV221" s="14" t="s">
        <v>146</v>
      </c>
      <c r="AW221" s="14" t="s">
        <v>30</v>
      </c>
      <c r="AX221" s="14" t="s">
        <v>80</v>
      </c>
      <c r="AY221" s="259" t="s">
        <v>139</v>
      </c>
    </row>
    <row r="222" s="12" customFormat="1" ht="22.8" customHeight="1">
      <c r="A222" s="12"/>
      <c r="B222" s="202"/>
      <c r="C222" s="203"/>
      <c r="D222" s="204" t="s">
        <v>72</v>
      </c>
      <c r="E222" s="216" t="s">
        <v>498</v>
      </c>
      <c r="F222" s="216" t="s">
        <v>499</v>
      </c>
      <c r="G222" s="203"/>
      <c r="H222" s="203"/>
      <c r="I222" s="206"/>
      <c r="J222" s="217">
        <f>BK222</f>
        <v>0</v>
      </c>
      <c r="K222" s="203"/>
      <c r="L222" s="208"/>
      <c r="M222" s="209"/>
      <c r="N222" s="210"/>
      <c r="O222" s="210"/>
      <c r="P222" s="211">
        <f>SUM(P223:P225)</f>
        <v>0</v>
      </c>
      <c r="Q222" s="210"/>
      <c r="R222" s="211">
        <f>SUM(R223:R225)</f>
        <v>0</v>
      </c>
      <c r="S222" s="210"/>
      <c r="T222" s="212">
        <f>SUM(T223:T225)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3" t="s">
        <v>80</v>
      </c>
      <c r="AT222" s="214" t="s">
        <v>72</v>
      </c>
      <c r="AU222" s="214" t="s">
        <v>80</v>
      </c>
      <c r="AY222" s="213" t="s">
        <v>139</v>
      </c>
      <c r="BK222" s="215">
        <f>SUM(BK223:BK225)</f>
        <v>0</v>
      </c>
    </row>
    <row r="223" s="2" customFormat="1" ht="37.8" customHeight="1">
      <c r="A223" s="38"/>
      <c r="B223" s="39"/>
      <c r="C223" s="218" t="s">
        <v>213</v>
      </c>
      <c r="D223" s="218" t="s">
        <v>141</v>
      </c>
      <c r="E223" s="219" t="s">
        <v>742</v>
      </c>
      <c r="F223" s="220" t="s">
        <v>743</v>
      </c>
      <c r="G223" s="221" t="s">
        <v>313</v>
      </c>
      <c r="H223" s="222">
        <v>6.3959999999999999</v>
      </c>
      <c r="I223" s="223"/>
      <c r="J223" s="224">
        <f>ROUND(I223*H223,2)</f>
        <v>0</v>
      </c>
      <c r="K223" s="220" t="s">
        <v>145</v>
      </c>
      <c r="L223" s="44"/>
      <c r="M223" s="225" t="s">
        <v>1</v>
      </c>
      <c r="N223" s="226" t="s">
        <v>38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146</v>
      </c>
      <c r="AT223" s="229" t="s">
        <v>141</v>
      </c>
      <c r="AU223" s="229" t="s">
        <v>82</v>
      </c>
      <c r="AY223" s="17" t="s">
        <v>139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80</v>
      </c>
      <c r="BK223" s="230">
        <f>ROUND(I223*H223,2)</f>
        <v>0</v>
      </c>
      <c r="BL223" s="17" t="s">
        <v>146</v>
      </c>
      <c r="BM223" s="229" t="s">
        <v>271</v>
      </c>
    </row>
    <row r="224" s="2" customFormat="1">
      <c r="A224" s="38"/>
      <c r="B224" s="39"/>
      <c r="C224" s="40"/>
      <c r="D224" s="231" t="s">
        <v>147</v>
      </c>
      <c r="E224" s="40"/>
      <c r="F224" s="232" t="s">
        <v>743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147</v>
      </c>
      <c r="AU224" s="17" t="s">
        <v>82</v>
      </c>
    </row>
    <row r="225" s="2" customFormat="1">
      <c r="A225" s="38"/>
      <c r="B225" s="39"/>
      <c r="C225" s="40"/>
      <c r="D225" s="236" t="s">
        <v>148</v>
      </c>
      <c r="E225" s="40"/>
      <c r="F225" s="237" t="s">
        <v>744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148</v>
      </c>
      <c r="AU225" s="17" t="s">
        <v>82</v>
      </c>
    </row>
    <row r="226" s="12" customFormat="1" ht="25.92" customHeight="1">
      <c r="A226" s="12"/>
      <c r="B226" s="202"/>
      <c r="C226" s="203"/>
      <c r="D226" s="204" t="s">
        <v>72</v>
      </c>
      <c r="E226" s="205" t="s">
        <v>505</v>
      </c>
      <c r="F226" s="205" t="s">
        <v>506</v>
      </c>
      <c r="G226" s="203"/>
      <c r="H226" s="203"/>
      <c r="I226" s="206"/>
      <c r="J226" s="207">
        <f>BK226</f>
        <v>0</v>
      </c>
      <c r="K226" s="203"/>
      <c r="L226" s="208"/>
      <c r="M226" s="209"/>
      <c r="N226" s="210"/>
      <c r="O226" s="210"/>
      <c r="P226" s="211">
        <f>P227</f>
        <v>0</v>
      </c>
      <c r="Q226" s="210"/>
      <c r="R226" s="211">
        <f>R227</f>
        <v>0</v>
      </c>
      <c r="S226" s="210"/>
      <c r="T226" s="212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82</v>
      </c>
      <c r="AT226" s="214" t="s">
        <v>72</v>
      </c>
      <c r="AU226" s="214" t="s">
        <v>73</v>
      </c>
      <c r="AY226" s="213" t="s">
        <v>139</v>
      </c>
      <c r="BK226" s="215">
        <f>BK227</f>
        <v>0</v>
      </c>
    </row>
    <row r="227" s="12" customFormat="1" ht="22.8" customHeight="1">
      <c r="A227" s="12"/>
      <c r="B227" s="202"/>
      <c r="C227" s="203"/>
      <c r="D227" s="204" t="s">
        <v>72</v>
      </c>
      <c r="E227" s="216" t="s">
        <v>745</v>
      </c>
      <c r="F227" s="216" t="s">
        <v>746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SUM(P228:P277)</f>
        <v>0</v>
      </c>
      <c r="Q227" s="210"/>
      <c r="R227" s="211">
        <f>SUM(R228:R277)</f>
        <v>0</v>
      </c>
      <c r="S227" s="210"/>
      <c r="T227" s="212">
        <f>SUM(T228:T277)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82</v>
      </c>
      <c r="AT227" s="214" t="s">
        <v>72</v>
      </c>
      <c r="AU227" s="214" t="s">
        <v>80</v>
      </c>
      <c r="AY227" s="213" t="s">
        <v>139</v>
      </c>
      <c r="BK227" s="215">
        <f>SUM(BK228:BK277)</f>
        <v>0</v>
      </c>
    </row>
    <row r="228" s="2" customFormat="1" ht="33" customHeight="1">
      <c r="A228" s="38"/>
      <c r="B228" s="39"/>
      <c r="C228" s="218" t="s">
        <v>274</v>
      </c>
      <c r="D228" s="218" t="s">
        <v>141</v>
      </c>
      <c r="E228" s="219" t="s">
        <v>747</v>
      </c>
      <c r="F228" s="220" t="s">
        <v>748</v>
      </c>
      <c r="G228" s="221" t="s">
        <v>144</v>
      </c>
      <c r="H228" s="222">
        <v>15.52</v>
      </c>
      <c r="I228" s="223"/>
      <c r="J228" s="224">
        <f>ROUND(I228*H228,2)</f>
        <v>0</v>
      </c>
      <c r="K228" s="220" t="s">
        <v>145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196</v>
      </c>
      <c r="AT228" s="229" t="s">
        <v>141</v>
      </c>
      <c r="AU228" s="229" t="s">
        <v>82</v>
      </c>
      <c r="AY228" s="17" t="s">
        <v>139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80</v>
      </c>
      <c r="BK228" s="230">
        <f>ROUND(I228*H228,2)</f>
        <v>0</v>
      </c>
      <c r="BL228" s="17" t="s">
        <v>196</v>
      </c>
      <c r="BM228" s="229" t="s">
        <v>277</v>
      </c>
    </row>
    <row r="229" s="2" customFormat="1">
      <c r="A229" s="38"/>
      <c r="B229" s="39"/>
      <c r="C229" s="40"/>
      <c r="D229" s="231" t="s">
        <v>147</v>
      </c>
      <c r="E229" s="40"/>
      <c r="F229" s="232" t="s">
        <v>748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147</v>
      </c>
      <c r="AU229" s="17" t="s">
        <v>82</v>
      </c>
    </row>
    <row r="230" s="2" customFormat="1">
      <c r="A230" s="38"/>
      <c r="B230" s="39"/>
      <c r="C230" s="40"/>
      <c r="D230" s="236" t="s">
        <v>148</v>
      </c>
      <c r="E230" s="40"/>
      <c r="F230" s="237" t="s">
        <v>749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148</v>
      </c>
      <c r="AU230" s="17" t="s">
        <v>82</v>
      </c>
    </row>
    <row r="231" s="13" customFormat="1">
      <c r="A231" s="13"/>
      <c r="B231" s="238"/>
      <c r="C231" s="239"/>
      <c r="D231" s="231" t="s">
        <v>150</v>
      </c>
      <c r="E231" s="240" t="s">
        <v>1</v>
      </c>
      <c r="F231" s="241" t="s">
        <v>750</v>
      </c>
      <c r="G231" s="239"/>
      <c r="H231" s="242">
        <v>15.52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150</v>
      </c>
      <c r="AU231" s="248" t="s">
        <v>82</v>
      </c>
      <c r="AV231" s="13" t="s">
        <v>82</v>
      </c>
      <c r="AW231" s="13" t="s">
        <v>30</v>
      </c>
      <c r="AX231" s="13" t="s">
        <v>73</v>
      </c>
      <c r="AY231" s="248" t="s">
        <v>139</v>
      </c>
    </row>
    <row r="232" s="14" customFormat="1">
      <c r="A232" s="14"/>
      <c r="B232" s="249"/>
      <c r="C232" s="250"/>
      <c r="D232" s="231" t="s">
        <v>150</v>
      </c>
      <c r="E232" s="251" t="s">
        <v>1</v>
      </c>
      <c r="F232" s="252" t="s">
        <v>152</v>
      </c>
      <c r="G232" s="250"/>
      <c r="H232" s="253">
        <v>15.52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150</v>
      </c>
      <c r="AU232" s="259" t="s">
        <v>82</v>
      </c>
      <c r="AV232" s="14" t="s">
        <v>146</v>
      </c>
      <c r="AW232" s="14" t="s">
        <v>30</v>
      </c>
      <c r="AX232" s="14" t="s">
        <v>80</v>
      </c>
      <c r="AY232" s="259" t="s">
        <v>139</v>
      </c>
    </row>
    <row r="233" s="2" customFormat="1" ht="16.5" customHeight="1">
      <c r="A233" s="38"/>
      <c r="B233" s="39"/>
      <c r="C233" s="270" t="s">
        <v>218</v>
      </c>
      <c r="D233" s="270" t="s">
        <v>179</v>
      </c>
      <c r="E233" s="271" t="s">
        <v>751</v>
      </c>
      <c r="F233" s="272" t="s">
        <v>752</v>
      </c>
      <c r="G233" s="273" t="s">
        <v>313</v>
      </c>
      <c r="H233" s="274">
        <v>0.0050000000000000001</v>
      </c>
      <c r="I233" s="275"/>
      <c r="J233" s="276">
        <f>ROUND(I233*H233,2)</f>
        <v>0</v>
      </c>
      <c r="K233" s="272" t="s">
        <v>145</v>
      </c>
      <c r="L233" s="277"/>
      <c r="M233" s="278" t="s">
        <v>1</v>
      </c>
      <c r="N233" s="279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239</v>
      </c>
      <c r="AT233" s="229" t="s">
        <v>179</v>
      </c>
      <c r="AU233" s="229" t="s">
        <v>82</v>
      </c>
      <c r="AY233" s="17" t="s">
        <v>139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80</v>
      </c>
      <c r="BK233" s="230">
        <f>ROUND(I233*H233,2)</f>
        <v>0</v>
      </c>
      <c r="BL233" s="17" t="s">
        <v>196</v>
      </c>
      <c r="BM233" s="229" t="s">
        <v>283</v>
      </c>
    </row>
    <row r="234" s="2" customFormat="1">
      <c r="A234" s="38"/>
      <c r="B234" s="39"/>
      <c r="C234" s="40"/>
      <c r="D234" s="231" t="s">
        <v>147</v>
      </c>
      <c r="E234" s="40"/>
      <c r="F234" s="232" t="s">
        <v>752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147</v>
      </c>
      <c r="AU234" s="17" t="s">
        <v>82</v>
      </c>
    </row>
    <row r="235" s="2" customFormat="1">
      <c r="A235" s="38"/>
      <c r="B235" s="39"/>
      <c r="C235" s="40"/>
      <c r="D235" s="231" t="s">
        <v>753</v>
      </c>
      <c r="E235" s="40"/>
      <c r="F235" s="283" t="s">
        <v>754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753</v>
      </c>
      <c r="AU235" s="17" t="s">
        <v>82</v>
      </c>
    </row>
    <row r="236" s="13" customFormat="1">
      <c r="A236" s="13"/>
      <c r="B236" s="238"/>
      <c r="C236" s="239"/>
      <c r="D236" s="231" t="s">
        <v>150</v>
      </c>
      <c r="E236" s="240" t="s">
        <v>1</v>
      </c>
      <c r="F236" s="241" t="s">
        <v>755</v>
      </c>
      <c r="G236" s="239"/>
      <c r="H236" s="242">
        <v>0.0050000000000000001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8" t="s">
        <v>150</v>
      </c>
      <c r="AU236" s="248" t="s">
        <v>82</v>
      </c>
      <c r="AV236" s="13" t="s">
        <v>82</v>
      </c>
      <c r="AW236" s="13" t="s">
        <v>30</v>
      </c>
      <c r="AX236" s="13" t="s">
        <v>73</v>
      </c>
      <c r="AY236" s="248" t="s">
        <v>139</v>
      </c>
    </row>
    <row r="237" s="14" customFormat="1">
      <c r="A237" s="14"/>
      <c r="B237" s="249"/>
      <c r="C237" s="250"/>
      <c r="D237" s="231" t="s">
        <v>150</v>
      </c>
      <c r="E237" s="251" t="s">
        <v>1</v>
      </c>
      <c r="F237" s="252" t="s">
        <v>152</v>
      </c>
      <c r="G237" s="250"/>
      <c r="H237" s="253">
        <v>0.0050000000000000001</v>
      </c>
      <c r="I237" s="254"/>
      <c r="J237" s="250"/>
      <c r="K237" s="250"/>
      <c r="L237" s="255"/>
      <c r="M237" s="256"/>
      <c r="N237" s="257"/>
      <c r="O237" s="257"/>
      <c r="P237" s="257"/>
      <c r="Q237" s="257"/>
      <c r="R237" s="257"/>
      <c r="S237" s="257"/>
      <c r="T237" s="258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9" t="s">
        <v>150</v>
      </c>
      <c r="AU237" s="259" t="s">
        <v>82</v>
      </c>
      <c r="AV237" s="14" t="s">
        <v>146</v>
      </c>
      <c r="AW237" s="14" t="s">
        <v>30</v>
      </c>
      <c r="AX237" s="14" t="s">
        <v>80</v>
      </c>
      <c r="AY237" s="259" t="s">
        <v>139</v>
      </c>
    </row>
    <row r="238" s="2" customFormat="1" ht="37.8" customHeight="1">
      <c r="A238" s="38"/>
      <c r="B238" s="39"/>
      <c r="C238" s="218" t="s">
        <v>286</v>
      </c>
      <c r="D238" s="218" t="s">
        <v>141</v>
      </c>
      <c r="E238" s="219" t="s">
        <v>756</v>
      </c>
      <c r="F238" s="220" t="s">
        <v>757</v>
      </c>
      <c r="G238" s="221" t="s">
        <v>144</v>
      </c>
      <c r="H238" s="222">
        <v>15.52</v>
      </c>
      <c r="I238" s="223"/>
      <c r="J238" s="224">
        <f>ROUND(I238*H238,2)</f>
        <v>0</v>
      </c>
      <c r="K238" s="220" t="s">
        <v>145</v>
      </c>
      <c r="L238" s="44"/>
      <c r="M238" s="225" t="s">
        <v>1</v>
      </c>
      <c r="N238" s="226" t="s">
        <v>38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196</v>
      </c>
      <c r="AT238" s="229" t="s">
        <v>141</v>
      </c>
      <c r="AU238" s="229" t="s">
        <v>82</v>
      </c>
      <c r="AY238" s="17" t="s">
        <v>139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80</v>
      </c>
      <c r="BK238" s="230">
        <f>ROUND(I238*H238,2)</f>
        <v>0</v>
      </c>
      <c r="BL238" s="17" t="s">
        <v>196</v>
      </c>
      <c r="BM238" s="229" t="s">
        <v>289</v>
      </c>
    </row>
    <row r="239" s="2" customFormat="1">
      <c r="A239" s="38"/>
      <c r="B239" s="39"/>
      <c r="C239" s="40"/>
      <c r="D239" s="231" t="s">
        <v>147</v>
      </c>
      <c r="E239" s="40"/>
      <c r="F239" s="232" t="s">
        <v>757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147</v>
      </c>
      <c r="AU239" s="17" t="s">
        <v>82</v>
      </c>
    </row>
    <row r="240" s="2" customFormat="1">
      <c r="A240" s="38"/>
      <c r="B240" s="39"/>
      <c r="C240" s="40"/>
      <c r="D240" s="236" t="s">
        <v>148</v>
      </c>
      <c r="E240" s="40"/>
      <c r="F240" s="237" t="s">
        <v>758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148</v>
      </c>
      <c r="AU240" s="17" t="s">
        <v>82</v>
      </c>
    </row>
    <row r="241" s="2" customFormat="1" ht="16.5" customHeight="1">
      <c r="A241" s="38"/>
      <c r="B241" s="39"/>
      <c r="C241" s="270" t="s">
        <v>225</v>
      </c>
      <c r="D241" s="270" t="s">
        <v>179</v>
      </c>
      <c r="E241" s="271" t="s">
        <v>759</v>
      </c>
      <c r="F241" s="272" t="s">
        <v>760</v>
      </c>
      <c r="G241" s="273" t="s">
        <v>313</v>
      </c>
      <c r="H241" s="274">
        <v>0.031</v>
      </c>
      <c r="I241" s="275"/>
      <c r="J241" s="276">
        <f>ROUND(I241*H241,2)</f>
        <v>0</v>
      </c>
      <c r="K241" s="272" t="s">
        <v>145</v>
      </c>
      <c r="L241" s="277"/>
      <c r="M241" s="278" t="s">
        <v>1</v>
      </c>
      <c r="N241" s="279" t="s">
        <v>38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239</v>
      </c>
      <c r="AT241" s="229" t="s">
        <v>179</v>
      </c>
      <c r="AU241" s="229" t="s">
        <v>82</v>
      </c>
      <c r="AY241" s="17" t="s">
        <v>139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80</v>
      </c>
      <c r="BK241" s="230">
        <f>ROUND(I241*H241,2)</f>
        <v>0</v>
      </c>
      <c r="BL241" s="17" t="s">
        <v>196</v>
      </c>
      <c r="BM241" s="229" t="s">
        <v>293</v>
      </c>
    </row>
    <row r="242" s="2" customFormat="1">
      <c r="A242" s="38"/>
      <c r="B242" s="39"/>
      <c r="C242" s="40"/>
      <c r="D242" s="231" t="s">
        <v>147</v>
      </c>
      <c r="E242" s="40"/>
      <c r="F242" s="232" t="s">
        <v>760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147</v>
      </c>
      <c r="AU242" s="17" t="s">
        <v>82</v>
      </c>
    </row>
    <row r="243" s="13" customFormat="1">
      <c r="A243" s="13"/>
      <c r="B243" s="238"/>
      <c r="C243" s="239"/>
      <c r="D243" s="231" t="s">
        <v>150</v>
      </c>
      <c r="E243" s="240" t="s">
        <v>1</v>
      </c>
      <c r="F243" s="241" t="s">
        <v>761</v>
      </c>
      <c r="G243" s="239"/>
      <c r="H243" s="242">
        <v>0.031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150</v>
      </c>
      <c r="AU243" s="248" t="s">
        <v>82</v>
      </c>
      <c r="AV243" s="13" t="s">
        <v>82</v>
      </c>
      <c r="AW243" s="13" t="s">
        <v>30</v>
      </c>
      <c r="AX243" s="13" t="s">
        <v>73</v>
      </c>
      <c r="AY243" s="248" t="s">
        <v>139</v>
      </c>
    </row>
    <row r="244" s="14" customFormat="1">
      <c r="A244" s="14"/>
      <c r="B244" s="249"/>
      <c r="C244" s="250"/>
      <c r="D244" s="231" t="s">
        <v>150</v>
      </c>
      <c r="E244" s="251" t="s">
        <v>1</v>
      </c>
      <c r="F244" s="252" t="s">
        <v>152</v>
      </c>
      <c r="G244" s="250"/>
      <c r="H244" s="253">
        <v>0.031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150</v>
      </c>
      <c r="AU244" s="259" t="s">
        <v>82</v>
      </c>
      <c r="AV244" s="14" t="s">
        <v>146</v>
      </c>
      <c r="AW244" s="14" t="s">
        <v>30</v>
      </c>
      <c r="AX244" s="14" t="s">
        <v>80</v>
      </c>
      <c r="AY244" s="259" t="s">
        <v>139</v>
      </c>
    </row>
    <row r="245" s="2" customFormat="1" ht="33" customHeight="1">
      <c r="A245" s="38"/>
      <c r="B245" s="39"/>
      <c r="C245" s="218" t="s">
        <v>296</v>
      </c>
      <c r="D245" s="218" t="s">
        <v>141</v>
      </c>
      <c r="E245" s="219" t="s">
        <v>762</v>
      </c>
      <c r="F245" s="220" t="s">
        <v>763</v>
      </c>
      <c r="G245" s="221" t="s">
        <v>144</v>
      </c>
      <c r="H245" s="222">
        <v>19.184999999999999</v>
      </c>
      <c r="I245" s="223"/>
      <c r="J245" s="224">
        <f>ROUND(I245*H245,2)</f>
        <v>0</v>
      </c>
      <c r="K245" s="220" t="s">
        <v>145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196</v>
      </c>
      <c r="AT245" s="229" t="s">
        <v>141</v>
      </c>
      <c r="AU245" s="229" t="s">
        <v>82</v>
      </c>
      <c r="AY245" s="17" t="s">
        <v>139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80</v>
      </c>
      <c r="BK245" s="230">
        <f>ROUND(I245*H245,2)</f>
        <v>0</v>
      </c>
      <c r="BL245" s="17" t="s">
        <v>196</v>
      </c>
      <c r="BM245" s="229" t="s">
        <v>299</v>
      </c>
    </row>
    <row r="246" s="2" customFormat="1">
      <c r="A246" s="38"/>
      <c r="B246" s="39"/>
      <c r="C246" s="40"/>
      <c r="D246" s="231" t="s">
        <v>147</v>
      </c>
      <c r="E246" s="40"/>
      <c r="F246" s="232" t="s">
        <v>763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147</v>
      </c>
      <c r="AU246" s="17" t="s">
        <v>82</v>
      </c>
    </row>
    <row r="247" s="2" customFormat="1">
      <c r="A247" s="38"/>
      <c r="B247" s="39"/>
      <c r="C247" s="40"/>
      <c r="D247" s="236" t="s">
        <v>148</v>
      </c>
      <c r="E247" s="40"/>
      <c r="F247" s="237" t="s">
        <v>764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148</v>
      </c>
      <c r="AU247" s="17" t="s">
        <v>82</v>
      </c>
    </row>
    <row r="248" s="13" customFormat="1">
      <c r="A248" s="13"/>
      <c r="B248" s="238"/>
      <c r="C248" s="239"/>
      <c r="D248" s="231" t="s">
        <v>150</v>
      </c>
      <c r="E248" s="240" t="s">
        <v>1</v>
      </c>
      <c r="F248" s="241" t="s">
        <v>765</v>
      </c>
      <c r="G248" s="239"/>
      <c r="H248" s="242">
        <v>19.184999999999999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150</v>
      </c>
      <c r="AU248" s="248" t="s">
        <v>82</v>
      </c>
      <c r="AV248" s="13" t="s">
        <v>82</v>
      </c>
      <c r="AW248" s="13" t="s">
        <v>30</v>
      </c>
      <c r="AX248" s="13" t="s">
        <v>73</v>
      </c>
      <c r="AY248" s="248" t="s">
        <v>139</v>
      </c>
    </row>
    <row r="249" s="14" customFormat="1">
      <c r="A249" s="14"/>
      <c r="B249" s="249"/>
      <c r="C249" s="250"/>
      <c r="D249" s="231" t="s">
        <v>150</v>
      </c>
      <c r="E249" s="251" t="s">
        <v>1</v>
      </c>
      <c r="F249" s="252" t="s">
        <v>152</v>
      </c>
      <c r="G249" s="250"/>
      <c r="H249" s="253">
        <v>19.184999999999999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150</v>
      </c>
      <c r="AU249" s="259" t="s">
        <v>82</v>
      </c>
      <c r="AV249" s="14" t="s">
        <v>146</v>
      </c>
      <c r="AW249" s="14" t="s">
        <v>30</v>
      </c>
      <c r="AX249" s="14" t="s">
        <v>80</v>
      </c>
      <c r="AY249" s="259" t="s">
        <v>139</v>
      </c>
    </row>
    <row r="250" s="2" customFormat="1" ht="16.5" customHeight="1">
      <c r="A250" s="38"/>
      <c r="B250" s="39"/>
      <c r="C250" s="270" t="s">
        <v>230</v>
      </c>
      <c r="D250" s="270" t="s">
        <v>179</v>
      </c>
      <c r="E250" s="271" t="s">
        <v>751</v>
      </c>
      <c r="F250" s="272" t="s">
        <v>752</v>
      </c>
      <c r="G250" s="273" t="s">
        <v>313</v>
      </c>
      <c r="H250" s="274">
        <v>0.0070000000000000001</v>
      </c>
      <c r="I250" s="275"/>
      <c r="J250" s="276">
        <f>ROUND(I250*H250,2)</f>
        <v>0</v>
      </c>
      <c r="K250" s="272" t="s">
        <v>145</v>
      </c>
      <c r="L250" s="277"/>
      <c r="M250" s="278" t="s">
        <v>1</v>
      </c>
      <c r="N250" s="279" t="s">
        <v>38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239</v>
      </c>
      <c r="AT250" s="229" t="s">
        <v>179</v>
      </c>
      <c r="AU250" s="229" t="s">
        <v>82</v>
      </c>
      <c r="AY250" s="17" t="s">
        <v>139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80</v>
      </c>
      <c r="BK250" s="230">
        <f>ROUND(I250*H250,2)</f>
        <v>0</v>
      </c>
      <c r="BL250" s="17" t="s">
        <v>196</v>
      </c>
      <c r="BM250" s="229" t="s">
        <v>303</v>
      </c>
    </row>
    <row r="251" s="2" customFormat="1">
      <c r="A251" s="38"/>
      <c r="B251" s="39"/>
      <c r="C251" s="40"/>
      <c r="D251" s="231" t="s">
        <v>147</v>
      </c>
      <c r="E251" s="40"/>
      <c r="F251" s="232" t="s">
        <v>752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147</v>
      </c>
      <c r="AU251" s="17" t="s">
        <v>82</v>
      </c>
    </row>
    <row r="252" s="13" customFormat="1">
      <c r="A252" s="13"/>
      <c r="B252" s="238"/>
      <c r="C252" s="239"/>
      <c r="D252" s="231" t="s">
        <v>150</v>
      </c>
      <c r="E252" s="240" t="s">
        <v>1</v>
      </c>
      <c r="F252" s="241" t="s">
        <v>766</v>
      </c>
      <c r="G252" s="239"/>
      <c r="H252" s="242">
        <v>0.0070000000000000001</v>
      </c>
      <c r="I252" s="243"/>
      <c r="J252" s="239"/>
      <c r="K252" s="239"/>
      <c r="L252" s="244"/>
      <c r="M252" s="245"/>
      <c r="N252" s="246"/>
      <c r="O252" s="246"/>
      <c r="P252" s="246"/>
      <c r="Q252" s="246"/>
      <c r="R252" s="246"/>
      <c r="S252" s="246"/>
      <c r="T252" s="247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8" t="s">
        <v>150</v>
      </c>
      <c r="AU252" s="248" t="s">
        <v>82</v>
      </c>
      <c r="AV252" s="13" t="s">
        <v>82</v>
      </c>
      <c r="AW252" s="13" t="s">
        <v>30</v>
      </c>
      <c r="AX252" s="13" t="s">
        <v>73</v>
      </c>
      <c r="AY252" s="248" t="s">
        <v>139</v>
      </c>
    </row>
    <row r="253" s="14" customFormat="1">
      <c r="A253" s="14"/>
      <c r="B253" s="249"/>
      <c r="C253" s="250"/>
      <c r="D253" s="231" t="s">
        <v>150</v>
      </c>
      <c r="E253" s="251" t="s">
        <v>1</v>
      </c>
      <c r="F253" s="252" t="s">
        <v>152</v>
      </c>
      <c r="G253" s="250"/>
      <c r="H253" s="253">
        <v>0.0070000000000000001</v>
      </c>
      <c r="I253" s="254"/>
      <c r="J253" s="250"/>
      <c r="K253" s="250"/>
      <c r="L253" s="255"/>
      <c r="M253" s="256"/>
      <c r="N253" s="257"/>
      <c r="O253" s="257"/>
      <c r="P253" s="257"/>
      <c r="Q253" s="257"/>
      <c r="R253" s="257"/>
      <c r="S253" s="257"/>
      <c r="T253" s="25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9" t="s">
        <v>150</v>
      </c>
      <c r="AU253" s="259" t="s">
        <v>82</v>
      </c>
      <c r="AV253" s="14" t="s">
        <v>146</v>
      </c>
      <c r="AW253" s="14" t="s">
        <v>30</v>
      </c>
      <c r="AX253" s="14" t="s">
        <v>80</v>
      </c>
      <c r="AY253" s="259" t="s">
        <v>139</v>
      </c>
    </row>
    <row r="254" s="2" customFormat="1" ht="33" customHeight="1">
      <c r="A254" s="38"/>
      <c r="B254" s="39"/>
      <c r="C254" s="218" t="s">
        <v>306</v>
      </c>
      <c r="D254" s="218" t="s">
        <v>141</v>
      </c>
      <c r="E254" s="219" t="s">
        <v>767</v>
      </c>
      <c r="F254" s="220" t="s">
        <v>768</v>
      </c>
      <c r="G254" s="221" t="s">
        <v>144</v>
      </c>
      <c r="H254" s="222">
        <v>19.184999999999999</v>
      </c>
      <c r="I254" s="223"/>
      <c r="J254" s="224">
        <f>ROUND(I254*H254,2)</f>
        <v>0</v>
      </c>
      <c r="K254" s="220" t="s">
        <v>145</v>
      </c>
      <c r="L254" s="44"/>
      <c r="M254" s="225" t="s">
        <v>1</v>
      </c>
      <c r="N254" s="226" t="s">
        <v>38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196</v>
      </c>
      <c r="AT254" s="229" t="s">
        <v>141</v>
      </c>
      <c r="AU254" s="229" t="s">
        <v>82</v>
      </c>
      <c r="AY254" s="17" t="s">
        <v>139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80</v>
      </c>
      <c r="BK254" s="230">
        <f>ROUND(I254*H254,2)</f>
        <v>0</v>
      </c>
      <c r="BL254" s="17" t="s">
        <v>196</v>
      </c>
      <c r="BM254" s="229" t="s">
        <v>309</v>
      </c>
    </row>
    <row r="255" s="2" customFormat="1">
      <c r="A255" s="38"/>
      <c r="B255" s="39"/>
      <c r="C255" s="40"/>
      <c r="D255" s="231" t="s">
        <v>147</v>
      </c>
      <c r="E255" s="40"/>
      <c r="F255" s="232" t="s">
        <v>768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147</v>
      </c>
      <c r="AU255" s="17" t="s">
        <v>82</v>
      </c>
    </row>
    <row r="256" s="2" customFormat="1">
      <c r="A256" s="38"/>
      <c r="B256" s="39"/>
      <c r="C256" s="40"/>
      <c r="D256" s="236" t="s">
        <v>148</v>
      </c>
      <c r="E256" s="40"/>
      <c r="F256" s="237" t="s">
        <v>769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148</v>
      </c>
      <c r="AU256" s="17" t="s">
        <v>82</v>
      </c>
    </row>
    <row r="257" s="2" customFormat="1" ht="16.5" customHeight="1">
      <c r="A257" s="38"/>
      <c r="B257" s="39"/>
      <c r="C257" s="270" t="s">
        <v>235</v>
      </c>
      <c r="D257" s="270" t="s">
        <v>179</v>
      </c>
      <c r="E257" s="271" t="s">
        <v>759</v>
      </c>
      <c r="F257" s="272" t="s">
        <v>760</v>
      </c>
      <c r="G257" s="273" t="s">
        <v>313</v>
      </c>
      <c r="H257" s="274">
        <v>0.042000000000000003</v>
      </c>
      <c r="I257" s="275"/>
      <c r="J257" s="276">
        <f>ROUND(I257*H257,2)</f>
        <v>0</v>
      </c>
      <c r="K257" s="272" t="s">
        <v>145</v>
      </c>
      <c r="L257" s="277"/>
      <c r="M257" s="278" t="s">
        <v>1</v>
      </c>
      <c r="N257" s="279" t="s">
        <v>38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239</v>
      </c>
      <c r="AT257" s="229" t="s">
        <v>179</v>
      </c>
      <c r="AU257" s="229" t="s">
        <v>82</v>
      </c>
      <c r="AY257" s="17" t="s">
        <v>139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80</v>
      </c>
      <c r="BK257" s="230">
        <f>ROUND(I257*H257,2)</f>
        <v>0</v>
      </c>
      <c r="BL257" s="17" t="s">
        <v>196</v>
      </c>
      <c r="BM257" s="229" t="s">
        <v>314</v>
      </c>
    </row>
    <row r="258" s="2" customFormat="1">
      <c r="A258" s="38"/>
      <c r="B258" s="39"/>
      <c r="C258" s="40"/>
      <c r="D258" s="231" t="s">
        <v>147</v>
      </c>
      <c r="E258" s="40"/>
      <c r="F258" s="232" t="s">
        <v>760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147</v>
      </c>
      <c r="AU258" s="17" t="s">
        <v>82</v>
      </c>
    </row>
    <row r="259" s="13" customFormat="1">
      <c r="A259" s="13"/>
      <c r="B259" s="238"/>
      <c r="C259" s="239"/>
      <c r="D259" s="231" t="s">
        <v>150</v>
      </c>
      <c r="E259" s="240" t="s">
        <v>1</v>
      </c>
      <c r="F259" s="241" t="s">
        <v>770</v>
      </c>
      <c r="G259" s="239"/>
      <c r="H259" s="242">
        <v>0.042000000000000003</v>
      </c>
      <c r="I259" s="243"/>
      <c r="J259" s="239"/>
      <c r="K259" s="239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150</v>
      </c>
      <c r="AU259" s="248" t="s">
        <v>82</v>
      </c>
      <c r="AV259" s="13" t="s">
        <v>82</v>
      </c>
      <c r="AW259" s="13" t="s">
        <v>30</v>
      </c>
      <c r="AX259" s="13" t="s">
        <v>73</v>
      </c>
      <c r="AY259" s="248" t="s">
        <v>139</v>
      </c>
    </row>
    <row r="260" s="14" customFormat="1">
      <c r="A260" s="14"/>
      <c r="B260" s="249"/>
      <c r="C260" s="250"/>
      <c r="D260" s="231" t="s">
        <v>150</v>
      </c>
      <c r="E260" s="251" t="s">
        <v>1</v>
      </c>
      <c r="F260" s="252" t="s">
        <v>152</v>
      </c>
      <c r="G260" s="250"/>
      <c r="H260" s="253">
        <v>0.042000000000000003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150</v>
      </c>
      <c r="AU260" s="259" t="s">
        <v>82</v>
      </c>
      <c r="AV260" s="14" t="s">
        <v>146</v>
      </c>
      <c r="AW260" s="14" t="s">
        <v>30</v>
      </c>
      <c r="AX260" s="14" t="s">
        <v>80</v>
      </c>
      <c r="AY260" s="259" t="s">
        <v>139</v>
      </c>
    </row>
    <row r="261" s="2" customFormat="1" ht="24.15" customHeight="1">
      <c r="A261" s="38"/>
      <c r="B261" s="39"/>
      <c r="C261" s="218" t="s">
        <v>317</v>
      </c>
      <c r="D261" s="218" t="s">
        <v>141</v>
      </c>
      <c r="E261" s="219" t="s">
        <v>771</v>
      </c>
      <c r="F261" s="220" t="s">
        <v>772</v>
      </c>
      <c r="G261" s="221" t="s">
        <v>144</v>
      </c>
      <c r="H261" s="222">
        <v>7.2000000000000002</v>
      </c>
      <c r="I261" s="223"/>
      <c r="J261" s="224">
        <f>ROUND(I261*H261,2)</f>
        <v>0</v>
      </c>
      <c r="K261" s="220" t="s">
        <v>145</v>
      </c>
      <c r="L261" s="44"/>
      <c r="M261" s="225" t="s">
        <v>1</v>
      </c>
      <c r="N261" s="226" t="s">
        <v>38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196</v>
      </c>
      <c r="AT261" s="229" t="s">
        <v>141</v>
      </c>
      <c r="AU261" s="229" t="s">
        <v>82</v>
      </c>
      <c r="AY261" s="17" t="s">
        <v>139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80</v>
      </c>
      <c r="BK261" s="230">
        <f>ROUND(I261*H261,2)</f>
        <v>0</v>
      </c>
      <c r="BL261" s="17" t="s">
        <v>196</v>
      </c>
      <c r="BM261" s="229" t="s">
        <v>320</v>
      </c>
    </row>
    <row r="262" s="2" customFormat="1">
      <c r="A262" s="38"/>
      <c r="B262" s="39"/>
      <c r="C262" s="40"/>
      <c r="D262" s="231" t="s">
        <v>147</v>
      </c>
      <c r="E262" s="40"/>
      <c r="F262" s="232" t="s">
        <v>772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147</v>
      </c>
      <c r="AU262" s="17" t="s">
        <v>82</v>
      </c>
    </row>
    <row r="263" s="2" customFormat="1">
      <c r="A263" s="38"/>
      <c r="B263" s="39"/>
      <c r="C263" s="40"/>
      <c r="D263" s="236" t="s">
        <v>148</v>
      </c>
      <c r="E263" s="40"/>
      <c r="F263" s="237" t="s">
        <v>773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148</v>
      </c>
      <c r="AU263" s="17" t="s">
        <v>82</v>
      </c>
    </row>
    <row r="264" s="13" customFormat="1">
      <c r="A264" s="13"/>
      <c r="B264" s="238"/>
      <c r="C264" s="239"/>
      <c r="D264" s="231" t="s">
        <v>150</v>
      </c>
      <c r="E264" s="240" t="s">
        <v>1</v>
      </c>
      <c r="F264" s="241" t="s">
        <v>774</v>
      </c>
      <c r="G264" s="239"/>
      <c r="H264" s="242">
        <v>7.2000000000000002</v>
      </c>
      <c r="I264" s="243"/>
      <c r="J264" s="239"/>
      <c r="K264" s="239"/>
      <c r="L264" s="244"/>
      <c r="M264" s="245"/>
      <c r="N264" s="246"/>
      <c r="O264" s="246"/>
      <c r="P264" s="246"/>
      <c r="Q264" s="246"/>
      <c r="R264" s="246"/>
      <c r="S264" s="246"/>
      <c r="T264" s="24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8" t="s">
        <v>150</v>
      </c>
      <c r="AU264" s="248" t="s">
        <v>82</v>
      </c>
      <c r="AV264" s="13" t="s">
        <v>82</v>
      </c>
      <c r="AW264" s="13" t="s">
        <v>30</v>
      </c>
      <c r="AX264" s="13" t="s">
        <v>73</v>
      </c>
      <c r="AY264" s="248" t="s">
        <v>139</v>
      </c>
    </row>
    <row r="265" s="14" customFormat="1">
      <c r="A265" s="14"/>
      <c r="B265" s="249"/>
      <c r="C265" s="250"/>
      <c r="D265" s="231" t="s">
        <v>150</v>
      </c>
      <c r="E265" s="251" t="s">
        <v>1</v>
      </c>
      <c r="F265" s="252" t="s">
        <v>152</v>
      </c>
      <c r="G265" s="250"/>
      <c r="H265" s="253">
        <v>7.2000000000000002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150</v>
      </c>
      <c r="AU265" s="259" t="s">
        <v>82</v>
      </c>
      <c r="AV265" s="14" t="s">
        <v>146</v>
      </c>
      <c r="AW265" s="14" t="s">
        <v>30</v>
      </c>
      <c r="AX265" s="14" t="s">
        <v>80</v>
      </c>
      <c r="AY265" s="259" t="s">
        <v>139</v>
      </c>
    </row>
    <row r="266" s="2" customFormat="1" ht="24.15" customHeight="1">
      <c r="A266" s="38"/>
      <c r="B266" s="39"/>
      <c r="C266" s="218" t="s">
        <v>239</v>
      </c>
      <c r="D266" s="218" t="s">
        <v>141</v>
      </c>
      <c r="E266" s="219" t="s">
        <v>775</v>
      </c>
      <c r="F266" s="220" t="s">
        <v>776</v>
      </c>
      <c r="G266" s="221" t="s">
        <v>144</v>
      </c>
      <c r="H266" s="222">
        <v>19.184999999999999</v>
      </c>
      <c r="I266" s="223"/>
      <c r="J266" s="224">
        <f>ROUND(I266*H266,2)</f>
        <v>0</v>
      </c>
      <c r="K266" s="220" t="s">
        <v>145</v>
      </c>
      <c r="L266" s="44"/>
      <c r="M266" s="225" t="s">
        <v>1</v>
      </c>
      <c r="N266" s="226" t="s">
        <v>38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196</v>
      </c>
      <c r="AT266" s="229" t="s">
        <v>141</v>
      </c>
      <c r="AU266" s="229" t="s">
        <v>82</v>
      </c>
      <c r="AY266" s="17" t="s">
        <v>139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80</v>
      </c>
      <c r="BK266" s="230">
        <f>ROUND(I266*H266,2)</f>
        <v>0</v>
      </c>
      <c r="BL266" s="17" t="s">
        <v>196</v>
      </c>
      <c r="BM266" s="229" t="s">
        <v>326</v>
      </c>
    </row>
    <row r="267" s="2" customFormat="1">
      <c r="A267" s="38"/>
      <c r="B267" s="39"/>
      <c r="C267" s="40"/>
      <c r="D267" s="231" t="s">
        <v>147</v>
      </c>
      <c r="E267" s="40"/>
      <c r="F267" s="232" t="s">
        <v>776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147</v>
      </c>
      <c r="AU267" s="17" t="s">
        <v>82</v>
      </c>
    </row>
    <row r="268" s="2" customFormat="1">
      <c r="A268" s="38"/>
      <c r="B268" s="39"/>
      <c r="C268" s="40"/>
      <c r="D268" s="236" t="s">
        <v>148</v>
      </c>
      <c r="E268" s="40"/>
      <c r="F268" s="237" t="s">
        <v>777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148</v>
      </c>
      <c r="AU268" s="17" t="s">
        <v>82</v>
      </c>
    </row>
    <row r="269" s="13" customFormat="1">
      <c r="A269" s="13"/>
      <c r="B269" s="238"/>
      <c r="C269" s="239"/>
      <c r="D269" s="231" t="s">
        <v>150</v>
      </c>
      <c r="E269" s="240" t="s">
        <v>1</v>
      </c>
      <c r="F269" s="241" t="s">
        <v>778</v>
      </c>
      <c r="G269" s="239"/>
      <c r="H269" s="242">
        <v>19.184999999999999</v>
      </c>
      <c r="I269" s="243"/>
      <c r="J269" s="239"/>
      <c r="K269" s="239"/>
      <c r="L269" s="244"/>
      <c r="M269" s="245"/>
      <c r="N269" s="246"/>
      <c r="O269" s="246"/>
      <c r="P269" s="246"/>
      <c r="Q269" s="246"/>
      <c r="R269" s="246"/>
      <c r="S269" s="246"/>
      <c r="T269" s="24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8" t="s">
        <v>150</v>
      </c>
      <c r="AU269" s="248" t="s">
        <v>82</v>
      </c>
      <c r="AV269" s="13" t="s">
        <v>82</v>
      </c>
      <c r="AW269" s="13" t="s">
        <v>30</v>
      </c>
      <c r="AX269" s="13" t="s">
        <v>73</v>
      </c>
      <c r="AY269" s="248" t="s">
        <v>139</v>
      </c>
    </row>
    <row r="270" s="14" customFormat="1">
      <c r="A270" s="14"/>
      <c r="B270" s="249"/>
      <c r="C270" s="250"/>
      <c r="D270" s="231" t="s">
        <v>150</v>
      </c>
      <c r="E270" s="251" t="s">
        <v>1</v>
      </c>
      <c r="F270" s="252" t="s">
        <v>152</v>
      </c>
      <c r="G270" s="250"/>
      <c r="H270" s="253">
        <v>19.184999999999999</v>
      </c>
      <c r="I270" s="254"/>
      <c r="J270" s="250"/>
      <c r="K270" s="250"/>
      <c r="L270" s="255"/>
      <c r="M270" s="256"/>
      <c r="N270" s="257"/>
      <c r="O270" s="257"/>
      <c r="P270" s="257"/>
      <c r="Q270" s="257"/>
      <c r="R270" s="257"/>
      <c r="S270" s="257"/>
      <c r="T270" s="25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9" t="s">
        <v>150</v>
      </c>
      <c r="AU270" s="259" t="s">
        <v>82</v>
      </c>
      <c r="AV270" s="14" t="s">
        <v>146</v>
      </c>
      <c r="AW270" s="14" t="s">
        <v>30</v>
      </c>
      <c r="AX270" s="14" t="s">
        <v>80</v>
      </c>
      <c r="AY270" s="259" t="s">
        <v>139</v>
      </c>
    </row>
    <row r="271" s="2" customFormat="1" ht="24.15" customHeight="1">
      <c r="A271" s="38"/>
      <c r="B271" s="39"/>
      <c r="C271" s="270" t="s">
        <v>329</v>
      </c>
      <c r="D271" s="270" t="s">
        <v>179</v>
      </c>
      <c r="E271" s="271" t="s">
        <v>779</v>
      </c>
      <c r="F271" s="272" t="s">
        <v>780</v>
      </c>
      <c r="G271" s="273" t="s">
        <v>144</v>
      </c>
      <c r="H271" s="274">
        <v>31.302</v>
      </c>
      <c r="I271" s="275"/>
      <c r="J271" s="276">
        <f>ROUND(I271*H271,2)</f>
        <v>0</v>
      </c>
      <c r="K271" s="272" t="s">
        <v>145</v>
      </c>
      <c r="L271" s="277"/>
      <c r="M271" s="278" t="s">
        <v>1</v>
      </c>
      <c r="N271" s="279" t="s">
        <v>38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239</v>
      </c>
      <c r="AT271" s="229" t="s">
        <v>179</v>
      </c>
      <c r="AU271" s="229" t="s">
        <v>82</v>
      </c>
      <c r="AY271" s="17" t="s">
        <v>139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80</v>
      </c>
      <c r="BK271" s="230">
        <f>ROUND(I271*H271,2)</f>
        <v>0</v>
      </c>
      <c r="BL271" s="17" t="s">
        <v>196</v>
      </c>
      <c r="BM271" s="229" t="s">
        <v>332</v>
      </c>
    </row>
    <row r="272" s="2" customFormat="1">
      <c r="A272" s="38"/>
      <c r="B272" s="39"/>
      <c r="C272" s="40"/>
      <c r="D272" s="231" t="s">
        <v>147</v>
      </c>
      <c r="E272" s="40"/>
      <c r="F272" s="232" t="s">
        <v>780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147</v>
      </c>
      <c r="AU272" s="17" t="s">
        <v>82</v>
      </c>
    </row>
    <row r="273" s="13" customFormat="1">
      <c r="A273" s="13"/>
      <c r="B273" s="238"/>
      <c r="C273" s="239"/>
      <c r="D273" s="231" t="s">
        <v>150</v>
      </c>
      <c r="E273" s="240" t="s">
        <v>1</v>
      </c>
      <c r="F273" s="241" t="s">
        <v>781</v>
      </c>
      <c r="G273" s="239"/>
      <c r="H273" s="242">
        <v>31.302</v>
      </c>
      <c r="I273" s="243"/>
      <c r="J273" s="239"/>
      <c r="K273" s="239"/>
      <c r="L273" s="244"/>
      <c r="M273" s="245"/>
      <c r="N273" s="246"/>
      <c r="O273" s="246"/>
      <c r="P273" s="246"/>
      <c r="Q273" s="246"/>
      <c r="R273" s="246"/>
      <c r="S273" s="246"/>
      <c r="T273" s="24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8" t="s">
        <v>150</v>
      </c>
      <c r="AU273" s="248" t="s">
        <v>82</v>
      </c>
      <c r="AV273" s="13" t="s">
        <v>82</v>
      </c>
      <c r="AW273" s="13" t="s">
        <v>30</v>
      </c>
      <c r="AX273" s="13" t="s">
        <v>73</v>
      </c>
      <c r="AY273" s="248" t="s">
        <v>139</v>
      </c>
    </row>
    <row r="274" s="14" customFormat="1">
      <c r="A274" s="14"/>
      <c r="B274" s="249"/>
      <c r="C274" s="250"/>
      <c r="D274" s="231" t="s">
        <v>150</v>
      </c>
      <c r="E274" s="251" t="s">
        <v>1</v>
      </c>
      <c r="F274" s="252" t="s">
        <v>152</v>
      </c>
      <c r="G274" s="250"/>
      <c r="H274" s="253">
        <v>31.302</v>
      </c>
      <c r="I274" s="254"/>
      <c r="J274" s="250"/>
      <c r="K274" s="250"/>
      <c r="L274" s="255"/>
      <c r="M274" s="256"/>
      <c r="N274" s="257"/>
      <c r="O274" s="257"/>
      <c r="P274" s="257"/>
      <c r="Q274" s="257"/>
      <c r="R274" s="257"/>
      <c r="S274" s="257"/>
      <c r="T274" s="25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9" t="s">
        <v>150</v>
      </c>
      <c r="AU274" s="259" t="s">
        <v>82</v>
      </c>
      <c r="AV274" s="14" t="s">
        <v>146</v>
      </c>
      <c r="AW274" s="14" t="s">
        <v>30</v>
      </c>
      <c r="AX274" s="14" t="s">
        <v>80</v>
      </c>
      <c r="AY274" s="259" t="s">
        <v>139</v>
      </c>
    </row>
    <row r="275" s="2" customFormat="1" ht="49.05" customHeight="1">
      <c r="A275" s="38"/>
      <c r="B275" s="39"/>
      <c r="C275" s="218" t="s">
        <v>244</v>
      </c>
      <c r="D275" s="218" t="s">
        <v>141</v>
      </c>
      <c r="E275" s="219" t="s">
        <v>782</v>
      </c>
      <c r="F275" s="220" t="s">
        <v>783</v>
      </c>
      <c r="G275" s="221" t="s">
        <v>313</v>
      </c>
      <c r="H275" s="222">
        <v>0.104</v>
      </c>
      <c r="I275" s="223"/>
      <c r="J275" s="224">
        <f>ROUND(I275*H275,2)</f>
        <v>0</v>
      </c>
      <c r="K275" s="220" t="s">
        <v>145</v>
      </c>
      <c r="L275" s="44"/>
      <c r="M275" s="225" t="s">
        <v>1</v>
      </c>
      <c r="N275" s="226" t="s">
        <v>38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196</v>
      </c>
      <c r="AT275" s="229" t="s">
        <v>141</v>
      </c>
      <c r="AU275" s="229" t="s">
        <v>82</v>
      </c>
      <c r="AY275" s="17" t="s">
        <v>139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80</v>
      </c>
      <c r="BK275" s="230">
        <f>ROUND(I275*H275,2)</f>
        <v>0</v>
      </c>
      <c r="BL275" s="17" t="s">
        <v>196</v>
      </c>
      <c r="BM275" s="229" t="s">
        <v>336</v>
      </c>
    </row>
    <row r="276" s="2" customFormat="1">
      <c r="A276" s="38"/>
      <c r="B276" s="39"/>
      <c r="C276" s="40"/>
      <c r="D276" s="231" t="s">
        <v>147</v>
      </c>
      <c r="E276" s="40"/>
      <c r="F276" s="232" t="s">
        <v>783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147</v>
      </c>
      <c r="AU276" s="17" t="s">
        <v>82</v>
      </c>
    </row>
    <row r="277" s="2" customFormat="1">
      <c r="A277" s="38"/>
      <c r="B277" s="39"/>
      <c r="C277" s="40"/>
      <c r="D277" s="236" t="s">
        <v>148</v>
      </c>
      <c r="E277" s="40"/>
      <c r="F277" s="237" t="s">
        <v>784</v>
      </c>
      <c r="G277" s="40"/>
      <c r="H277" s="40"/>
      <c r="I277" s="233"/>
      <c r="J277" s="40"/>
      <c r="K277" s="40"/>
      <c r="L277" s="44"/>
      <c r="M277" s="284"/>
      <c r="N277" s="285"/>
      <c r="O277" s="286"/>
      <c r="P277" s="286"/>
      <c r="Q277" s="286"/>
      <c r="R277" s="286"/>
      <c r="S277" s="286"/>
      <c r="T277" s="287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148</v>
      </c>
      <c r="AU277" s="17" t="s">
        <v>82</v>
      </c>
    </row>
    <row r="278" s="2" customFormat="1" ht="6.96" customHeight="1">
      <c r="A278" s="38"/>
      <c r="B278" s="66"/>
      <c r="C278" s="67"/>
      <c r="D278" s="67"/>
      <c r="E278" s="67"/>
      <c r="F278" s="67"/>
      <c r="G278" s="67"/>
      <c r="H278" s="67"/>
      <c r="I278" s="67"/>
      <c r="J278" s="67"/>
      <c r="K278" s="67"/>
      <c r="L278" s="44"/>
      <c r="M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</row>
  </sheetData>
  <sheetProtection sheet="1" autoFilter="0" formatColumns="0" formatRows="0" objects="1" scenarios="1" spinCount="100000" saltValue="3TsjGyfiq57SCZU/eXC3g6SGOWsCT6WgBu4E2FMh8Hih5R3loO2VHMgIEWMY67eWolcz62zd57DGJ7tKMsTNgA==" hashValue="HQkBU1qaN40/qex7CYQgHqhxnX1ZWP/5g6V7oY3pWa8e2rfuyNE1MSeXYPB769e+R2O+BjPxyn3JBSJSy2N6DA==" algorithmName="SHA-512" password="CC35"/>
  <autoFilter ref="C123:K27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3_01/121151103"/>
    <hyperlink ref="F134" r:id="rId2" display="https://podminky.urs.cz/item/CS_URS_2023_01/131251103"/>
    <hyperlink ref="F139" r:id="rId3" display="https://podminky.urs.cz/item/CS_URS_2023_01/162551108"/>
    <hyperlink ref="F144" r:id="rId4" display="https://podminky.urs.cz/item/CS_URS_2023_01/171201231"/>
    <hyperlink ref="F149" r:id="rId5" display="https://podminky.urs.cz/item/CS_URS_2023_01/174151101"/>
    <hyperlink ref="F155" r:id="rId6" display="https://podminky.urs.cz/item/CS_URS_2023_01/181351003"/>
    <hyperlink ref="F160" r:id="rId7" display="https://podminky.urs.cz/item/CS_URS_2023_01/181411131"/>
    <hyperlink ref="F167" r:id="rId8" display="https://podminky.urs.cz/item/CS_URS_2023_01/183403153"/>
    <hyperlink ref="F170" r:id="rId9" display="https://podminky.urs.cz/item/CS_URS_2023_01/183403161"/>
    <hyperlink ref="F173" r:id="rId10" display="https://podminky.urs.cz/item/CS_URS_2023_01/185804312"/>
    <hyperlink ref="F184" r:id="rId11" display="https://podminky.urs.cz/item/CS_URS_2023_01/631311134"/>
    <hyperlink ref="F189" r:id="rId12" display="https://podminky.urs.cz/item/CS_URS_2023_01/631319175"/>
    <hyperlink ref="F194" r:id="rId13" display="https://podminky.urs.cz/item/CS_URS_2023_01/631362021"/>
    <hyperlink ref="F199" r:id="rId14" display="https://podminky.urs.cz/item/CS_URS_2023_01/637121112"/>
    <hyperlink ref="F205" r:id="rId15" display="https://podminky.urs.cz/item/CS_URS_2023_01/916231213"/>
    <hyperlink ref="F214" r:id="rId16" display="https://podminky.urs.cz/item/CS_URS_2023_01/919726122"/>
    <hyperlink ref="F219" r:id="rId17" display="https://podminky.urs.cz/item/CS_URS_2023_01/952903112"/>
    <hyperlink ref="F225" r:id="rId18" display="https://podminky.urs.cz/item/CS_URS_2023_01/998271301"/>
    <hyperlink ref="F230" r:id="rId19" display="https://podminky.urs.cz/item/CS_URS_2023_01/711111001"/>
    <hyperlink ref="F240" r:id="rId20" display="https://podminky.urs.cz/item/CS_URS_2023_01/711111002"/>
    <hyperlink ref="F247" r:id="rId21" display="https://podminky.urs.cz/item/CS_URS_2023_01/711112001"/>
    <hyperlink ref="F256" r:id="rId22" display="https://podminky.urs.cz/item/CS_URS_2023_01/711112002"/>
    <hyperlink ref="F263" r:id="rId23" display="https://podminky.urs.cz/item/CS_URS_2023_01/711131101"/>
    <hyperlink ref="F268" r:id="rId24" display="https://podminky.urs.cz/item/CS_URS_2023_01/711132101"/>
    <hyperlink ref="F277" r:id="rId25" display="https://podminky.urs.cz/item/CS_URS_2023_01/9987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Předměřice nad Labem - Stavědlo I. - napojení vody 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ROUND((SUM(BE123:BE240)),  2)</f>
        <v>0</v>
      </c>
      <c r="G33" s="38"/>
      <c r="H33" s="38"/>
      <c r="I33" s="155">
        <v>0.20999999999999999</v>
      </c>
      <c r="J33" s="154">
        <f>ROUND(((SUM(BE123:BE240))*I33),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ROUND((SUM(BF123:BF240)),  2)</f>
        <v>0</v>
      </c>
      <c r="G34" s="38"/>
      <c r="H34" s="38"/>
      <c r="I34" s="155">
        <v>0.14999999999999999</v>
      </c>
      <c r="J34" s="154">
        <f>ROUND(((SUM(BF123:BF240))*I34),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ROUND((SUM(BG123:BG240)),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ROUND((SUM(BH123:BH240)),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ROUND((SUM(BI123:BI240)),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Předměřice nad Labem - Stavědlo I. - napojení vody 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1.2. - Zdravotně-technick...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786</v>
      </c>
      <c r="E99" s="182"/>
      <c r="F99" s="182"/>
      <c r="G99" s="182"/>
      <c r="H99" s="182"/>
      <c r="I99" s="182"/>
      <c r="J99" s="183">
        <f>J146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787</v>
      </c>
      <c r="E100" s="182"/>
      <c r="F100" s="182"/>
      <c r="G100" s="182"/>
      <c r="H100" s="182"/>
      <c r="I100" s="182"/>
      <c r="J100" s="183">
        <f>J183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788</v>
      </c>
      <c r="E101" s="182"/>
      <c r="F101" s="182"/>
      <c r="G101" s="182"/>
      <c r="H101" s="182"/>
      <c r="I101" s="182"/>
      <c r="J101" s="183">
        <f>J218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114</v>
      </c>
      <c r="E102" s="182"/>
      <c r="F102" s="182"/>
      <c r="G102" s="182"/>
      <c r="H102" s="182"/>
      <c r="I102" s="182"/>
      <c r="J102" s="183">
        <f>J235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789</v>
      </c>
      <c r="E103" s="188"/>
      <c r="F103" s="188"/>
      <c r="G103" s="188"/>
      <c r="H103" s="188"/>
      <c r="I103" s="188"/>
      <c r="J103" s="189">
        <f>J236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Předměřice nad Labem - Stavědlo I. - napojení vody a kanalizace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98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1.2. - Zdravotně-technick...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15. 5. 2023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125</v>
      </c>
      <c r="D122" s="194" t="s">
        <v>58</v>
      </c>
      <c r="E122" s="194" t="s">
        <v>54</v>
      </c>
      <c r="F122" s="194" t="s">
        <v>55</v>
      </c>
      <c r="G122" s="194" t="s">
        <v>126</v>
      </c>
      <c r="H122" s="194" t="s">
        <v>127</v>
      </c>
      <c r="I122" s="194" t="s">
        <v>128</v>
      </c>
      <c r="J122" s="194" t="s">
        <v>102</v>
      </c>
      <c r="K122" s="195" t="s">
        <v>129</v>
      </c>
      <c r="L122" s="196"/>
      <c r="M122" s="100" t="s">
        <v>1</v>
      </c>
      <c r="N122" s="101" t="s">
        <v>37</v>
      </c>
      <c r="O122" s="101" t="s">
        <v>130</v>
      </c>
      <c r="P122" s="101" t="s">
        <v>131</v>
      </c>
      <c r="Q122" s="101" t="s">
        <v>132</v>
      </c>
      <c r="R122" s="101" t="s">
        <v>133</v>
      </c>
      <c r="S122" s="101" t="s">
        <v>134</v>
      </c>
      <c r="T122" s="102" t="s">
        <v>135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136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P124+P146+P183+P218+P235</f>
        <v>0</v>
      </c>
      <c r="Q123" s="104"/>
      <c r="R123" s="199">
        <f>R124+R146+R183+R218+R235</f>
        <v>0</v>
      </c>
      <c r="S123" s="104"/>
      <c r="T123" s="200">
        <f>T124+T146+T183+T218+T235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104</v>
      </c>
      <c r="BK123" s="201">
        <f>BK124+BK146+BK183+BK218+BK235</f>
        <v>0</v>
      </c>
    </row>
    <row r="124" s="12" customFormat="1" ht="25.92" customHeight="1">
      <c r="A124" s="12"/>
      <c r="B124" s="202"/>
      <c r="C124" s="203"/>
      <c r="D124" s="204" t="s">
        <v>72</v>
      </c>
      <c r="E124" s="205" t="s">
        <v>137</v>
      </c>
      <c r="F124" s="205" t="s">
        <v>138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80</v>
      </c>
      <c r="AT124" s="214" t="s">
        <v>72</v>
      </c>
      <c r="AU124" s="214" t="s">
        <v>73</v>
      </c>
      <c r="AY124" s="213" t="s">
        <v>139</v>
      </c>
      <c r="BK124" s="215">
        <f>BK125</f>
        <v>0</v>
      </c>
    </row>
    <row r="125" s="12" customFormat="1" ht="22.8" customHeight="1">
      <c r="A125" s="12"/>
      <c r="B125" s="202"/>
      <c r="C125" s="203"/>
      <c r="D125" s="204" t="s">
        <v>72</v>
      </c>
      <c r="E125" s="216" t="s">
        <v>80</v>
      </c>
      <c r="F125" s="216" t="s">
        <v>140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SUM(P126:P145)</f>
        <v>0</v>
      </c>
      <c r="Q125" s="210"/>
      <c r="R125" s="211">
        <f>SUM(R126:R145)</f>
        <v>0</v>
      </c>
      <c r="S125" s="210"/>
      <c r="T125" s="212">
        <f>SUM(T126:T145)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80</v>
      </c>
      <c r="AT125" s="214" t="s">
        <v>72</v>
      </c>
      <c r="AU125" s="214" t="s">
        <v>80</v>
      </c>
      <c r="AY125" s="213" t="s">
        <v>139</v>
      </c>
      <c r="BK125" s="215">
        <f>SUM(BK126:BK145)</f>
        <v>0</v>
      </c>
    </row>
    <row r="126" s="2" customFormat="1" ht="24.15" customHeight="1">
      <c r="A126" s="38"/>
      <c r="B126" s="39"/>
      <c r="C126" s="218" t="s">
        <v>80</v>
      </c>
      <c r="D126" s="218" t="s">
        <v>141</v>
      </c>
      <c r="E126" s="219" t="s">
        <v>790</v>
      </c>
      <c r="F126" s="220" t="s">
        <v>791</v>
      </c>
      <c r="G126" s="221" t="s">
        <v>155</v>
      </c>
      <c r="H126" s="222">
        <v>13.199999999999999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146</v>
      </c>
      <c r="AT126" s="229" t="s">
        <v>141</v>
      </c>
      <c r="AU126" s="229" t="s">
        <v>82</v>
      </c>
      <c r="AY126" s="17" t="s">
        <v>139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80</v>
      </c>
      <c r="BK126" s="230">
        <f>ROUND(I126*H126,2)</f>
        <v>0</v>
      </c>
      <c r="BL126" s="17" t="s">
        <v>146</v>
      </c>
      <c r="BM126" s="229" t="s">
        <v>82</v>
      </c>
    </row>
    <row r="127" s="2" customFormat="1">
      <c r="A127" s="38"/>
      <c r="B127" s="39"/>
      <c r="C127" s="40"/>
      <c r="D127" s="231" t="s">
        <v>147</v>
      </c>
      <c r="E127" s="40"/>
      <c r="F127" s="232" t="s">
        <v>791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147</v>
      </c>
      <c r="AU127" s="17" t="s">
        <v>82</v>
      </c>
    </row>
    <row r="128" s="13" customFormat="1">
      <c r="A128" s="13"/>
      <c r="B128" s="238"/>
      <c r="C128" s="239"/>
      <c r="D128" s="231" t="s">
        <v>150</v>
      </c>
      <c r="E128" s="240" t="s">
        <v>1</v>
      </c>
      <c r="F128" s="241" t="s">
        <v>792</v>
      </c>
      <c r="G128" s="239"/>
      <c r="H128" s="242">
        <v>13.199999999999999</v>
      </c>
      <c r="I128" s="243"/>
      <c r="J128" s="239"/>
      <c r="K128" s="239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150</v>
      </c>
      <c r="AU128" s="248" t="s">
        <v>82</v>
      </c>
      <c r="AV128" s="13" t="s">
        <v>82</v>
      </c>
      <c r="AW128" s="13" t="s">
        <v>30</v>
      </c>
      <c r="AX128" s="13" t="s">
        <v>73</v>
      </c>
      <c r="AY128" s="248" t="s">
        <v>139</v>
      </c>
    </row>
    <row r="129" s="14" customFormat="1">
      <c r="A129" s="14"/>
      <c r="B129" s="249"/>
      <c r="C129" s="250"/>
      <c r="D129" s="231" t="s">
        <v>150</v>
      </c>
      <c r="E129" s="251" t="s">
        <v>1</v>
      </c>
      <c r="F129" s="252" t="s">
        <v>152</v>
      </c>
      <c r="G129" s="250"/>
      <c r="H129" s="253">
        <v>13.199999999999999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150</v>
      </c>
      <c r="AU129" s="259" t="s">
        <v>82</v>
      </c>
      <c r="AV129" s="14" t="s">
        <v>146</v>
      </c>
      <c r="AW129" s="14" t="s">
        <v>30</v>
      </c>
      <c r="AX129" s="14" t="s">
        <v>80</v>
      </c>
      <c r="AY129" s="259" t="s">
        <v>139</v>
      </c>
    </row>
    <row r="130" s="2" customFormat="1" ht="24.15" customHeight="1">
      <c r="A130" s="38"/>
      <c r="B130" s="39"/>
      <c r="C130" s="218" t="s">
        <v>82</v>
      </c>
      <c r="D130" s="218" t="s">
        <v>141</v>
      </c>
      <c r="E130" s="219" t="s">
        <v>793</v>
      </c>
      <c r="F130" s="220" t="s">
        <v>794</v>
      </c>
      <c r="G130" s="221" t="s">
        <v>155</v>
      </c>
      <c r="H130" s="222">
        <v>13.199999999999999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146</v>
      </c>
      <c r="AT130" s="229" t="s">
        <v>141</v>
      </c>
      <c r="AU130" s="229" t="s">
        <v>82</v>
      </c>
      <c r="AY130" s="17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80</v>
      </c>
      <c r="BK130" s="230">
        <f>ROUND(I130*H130,2)</f>
        <v>0</v>
      </c>
      <c r="BL130" s="17" t="s">
        <v>146</v>
      </c>
      <c r="BM130" s="229" t="s">
        <v>146</v>
      </c>
    </row>
    <row r="131" s="2" customFormat="1">
      <c r="A131" s="38"/>
      <c r="B131" s="39"/>
      <c r="C131" s="40"/>
      <c r="D131" s="231" t="s">
        <v>147</v>
      </c>
      <c r="E131" s="40"/>
      <c r="F131" s="232" t="s">
        <v>794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147</v>
      </c>
      <c r="AU131" s="17" t="s">
        <v>82</v>
      </c>
    </row>
    <row r="132" s="2" customFormat="1" ht="24.15" customHeight="1">
      <c r="A132" s="38"/>
      <c r="B132" s="39"/>
      <c r="C132" s="218" t="s">
        <v>159</v>
      </c>
      <c r="D132" s="218" t="s">
        <v>141</v>
      </c>
      <c r="E132" s="219" t="s">
        <v>795</v>
      </c>
      <c r="F132" s="220" t="s">
        <v>796</v>
      </c>
      <c r="G132" s="221" t="s">
        <v>155</v>
      </c>
      <c r="H132" s="222">
        <v>13.199999999999999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146</v>
      </c>
      <c r="AT132" s="229" t="s">
        <v>141</v>
      </c>
      <c r="AU132" s="229" t="s">
        <v>82</v>
      </c>
      <c r="AY132" s="17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80</v>
      </c>
      <c r="BK132" s="230">
        <f>ROUND(I132*H132,2)</f>
        <v>0</v>
      </c>
      <c r="BL132" s="17" t="s">
        <v>146</v>
      </c>
      <c r="BM132" s="229" t="s">
        <v>162</v>
      </c>
    </row>
    <row r="133" s="2" customFormat="1">
      <c r="A133" s="38"/>
      <c r="B133" s="39"/>
      <c r="C133" s="40"/>
      <c r="D133" s="231" t="s">
        <v>147</v>
      </c>
      <c r="E133" s="40"/>
      <c r="F133" s="232" t="s">
        <v>796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82</v>
      </c>
    </row>
    <row r="134" s="2" customFormat="1" ht="16.5" customHeight="1">
      <c r="A134" s="38"/>
      <c r="B134" s="39"/>
      <c r="C134" s="218" t="s">
        <v>146</v>
      </c>
      <c r="D134" s="218" t="s">
        <v>141</v>
      </c>
      <c r="E134" s="219" t="s">
        <v>797</v>
      </c>
      <c r="F134" s="220" t="s">
        <v>798</v>
      </c>
      <c r="G134" s="221" t="s">
        <v>155</v>
      </c>
      <c r="H134" s="222">
        <v>13.199999999999999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146</v>
      </c>
      <c r="AT134" s="229" t="s">
        <v>141</v>
      </c>
      <c r="AU134" s="229" t="s">
        <v>82</v>
      </c>
      <c r="AY134" s="17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80</v>
      </c>
      <c r="BK134" s="230">
        <f>ROUND(I134*H134,2)</f>
        <v>0</v>
      </c>
      <c r="BL134" s="17" t="s">
        <v>146</v>
      </c>
      <c r="BM134" s="229" t="s">
        <v>169</v>
      </c>
    </row>
    <row r="135" s="2" customFormat="1">
      <c r="A135" s="38"/>
      <c r="B135" s="39"/>
      <c r="C135" s="40"/>
      <c r="D135" s="231" t="s">
        <v>147</v>
      </c>
      <c r="E135" s="40"/>
      <c r="F135" s="232" t="s">
        <v>798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82</v>
      </c>
    </row>
    <row r="136" s="2" customFormat="1" ht="16.5" customHeight="1">
      <c r="A136" s="38"/>
      <c r="B136" s="39"/>
      <c r="C136" s="218" t="s">
        <v>174</v>
      </c>
      <c r="D136" s="218" t="s">
        <v>141</v>
      </c>
      <c r="E136" s="219" t="s">
        <v>799</v>
      </c>
      <c r="F136" s="220" t="s">
        <v>800</v>
      </c>
      <c r="G136" s="221" t="s">
        <v>155</v>
      </c>
      <c r="H136" s="222">
        <v>13.199999999999999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146</v>
      </c>
      <c r="AT136" s="229" t="s">
        <v>141</v>
      </c>
      <c r="AU136" s="229" t="s">
        <v>82</v>
      </c>
      <c r="AY136" s="17" t="s">
        <v>139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80</v>
      </c>
      <c r="BK136" s="230">
        <f>ROUND(I136*H136,2)</f>
        <v>0</v>
      </c>
      <c r="BL136" s="17" t="s">
        <v>146</v>
      </c>
      <c r="BM136" s="229" t="s">
        <v>177</v>
      </c>
    </row>
    <row r="137" s="2" customFormat="1">
      <c r="A137" s="38"/>
      <c r="B137" s="39"/>
      <c r="C137" s="40"/>
      <c r="D137" s="231" t="s">
        <v>147</v>
      </c>
      <c r="E137" s="40"/>
      <c r="F137" s="232" t="s">
        <v>800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82</v>
      </c>
    </row>
    <row r="138" s="2" customFormat="1" ht="33" customHeight="1">
      <c r="A138" s="38"/>
      <c r="B138" s="39"/>
      <c r="C138" s="218" t="s">
        <v>162</v>
      </c>
      <c r="D138" s="218" t="s">
        <v>141</v>
      </c>
      <c r="E138" s="219" t="s">
        <v>801</v>
      </c>
      <c r="F138" s="220" t="s">
        <v>802</v>
      </c>
      <c r="G138" s="221" t="s">
        <v>155</v>
      </c>
      <c r="H138" s="222">
        <v>13.199999999999999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146</v>
      </c>
      <c r="AT138" s="229" t="s">
        <v>141</v>
      </c>
      <c r="AU138" s="229" t="s">
        <v>82</v>
      </c>
      <c r="AY138" s="17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146</v>
      </c>
      <c r="BM138" s="229" t="s">
        <v>183</v>
      </c>
    </row>
    <row r="139" s="2" customFormat="1">
      <c r="A139" s="38"/>
      <c r="B139" s="39"/>
      <c r="C139" s="40"/>
      <c r="D139" s="231" t="s">
        <v>147</v>
      </c>
      <c r="E139" s="40"/>
      <c r="F139" s="232" t="s">
        <v>802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147</v>
      </c>
      <c r="AU139" s="17" t="s">
        <v>82</v>
      </c>
    </row>
    <row r="140" s="13" customFormat="1">
      <c r="A140" s="13"/>
      <c r="B140" s="238"/>
      <c r="C140" s="239"/>
      <c r="D140" s="231" t="s">
        <v>150</v>
      </c>
      <c r="E140" s="240" t="s">
        <v>1</v>
      </c>
      <c r="F140" s="241" t="s">
        <v>792</v>
      </c>
      <c r="G140" s="239"/>
      <c r="H140" s="242">
        <v>13.199999999999999</v>
      </c>
      <c r="I140" s="243"/>
      <c r="J140" s="239"/>
      <c r="K140" s="239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150</v>
      </c>
      <c r="AU140" s="248" t="s">
        <v>82</v>
      </c>
      <c r="AV140" s="13" t="s">
        <v>82</v>
      </c>
      <c r="AW140" s="13" t="s">
        <v>30</v>
      </c>
      <c r="AX140" s="13" t="s">
        <v>73</v>
      </c>
      <c r="AY140" s="248" t="s">
        <v>139</v>
      </c>
    </row>
    <row r="141" s="14" customFormat="1">
      <c r="A141" s="14"/>
      <c r="B141" s="249"/>
      <c r="C141" s="250"/>
      <c r="D141" s="231" t="s">
        <v>150</v>
      </c>
      <c r="E141" s="251" t="s">
        <v>1</v>
      </c>
      <c r="F141" s="252" t="s">
        <v>152</v>
      </c>
      <c r="G141" s="250"/>
      <c r="H141" s="253">
        <v>13.199999999999999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150</v>
      </c>
      <c r="AU141" s="259" t="s">
        <v>82</v>
      </c>
      <c r="AV141" s="14" t="s">
        <v>146</v>
      </c>
      <c r="AW141" s="14" t="s">
        <v>30</v>
      </c>
      <c r="AX141" s="14" t="s">
        <v>80</v>
      </c>
      <c r="AY141" s="259" t="s">
        <v>139</v>
      </c>
    </row>
    <row r="142" s="2" customFormat="1" ht="16.5" customHeight="1">
      <c r="A142" s="38"/>
      <c r="B142" s="39"/>
      <c r="C142" s="270" t="s">
        <v>185</v>
      </c>
      <c r="D142" s="270" t="s">
        <v>179</v>
      </c>
      <c r="E142" s="271" t="s">
        <v>803</v>
      </c>
      <c r="F142" s="272" t="s">
        <v>804</v>
      </c>
      <c r="G142" s="273" t="s">
        <v>313</v>
      </c>
      <c r="H142" s="274">
        <v>23.760000000000002</v>
      </c>
      <c r="I142" s="275"/>
      <c r="J142" s="276">
        <f>ROUND(I142*H142,2)</f>
        <v>0</v>
      </c>
      <c r="K142" s="272" t="s">
        <v>1</v>
      </c>
      <c r="L142" s="277"/>
      <c r="M142" s="278" t="s">
        <v>1</v>
      </c>
      <c r="N142" s="279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169</v>
      </c>
      <c r="AT142" s="229" t="s">
        <v>179</v>
      </c>
      <c r="AU142" s="229" t="s">
        <v>82</v>
      </c>
      <c r="AY142" s="17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80</v>
      </c>
      <c r="BK142" s="230">
        <f>ROUND(I142*H142,2)</f>
        <v>0</v>
      </c>
      <c r="BL142" s="17" t="s">
        <v>146</v>
      </c>
      <c r="BM142" s="229" t="s">
        <v>188</v>
      </c>
    </row>
    <row r="143" s="2" customFormat="1">
      <c r="A143" s="38"/>
      <c r="B143" s="39"/>
      <c r="C143" s="40"/>
      <c r="D143" s="231" t="s">
        <v>147</v>
      </c>
      <c r="E143" s="40"/>
      <c r="F143" s="232" t="s">
        <v>804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82</v>
      </c>
    </row>
    <row r="144" s="13" customFormat="1">
      <c r="A144" s="13"/>
      <c r="B144" s="238"/>
      <c r="C144" s="239"/>
      <c r="D144" s="231" t="s">
        <v>150</v>
      </c>
      <c r="E144" s="240" t="s">
        <v>1</v>
      </c>
      <c r="F144" s="241" t="s">
        <v>805</v>
      </c>
      <c r="G144" s="239"/>
      <c r="H144" s="242">
        <v>23.760000000000002</v>
      </c>
      <c r="I144" s="243"/>
      <c r="J144" s="239"/>
      <c r="K144" s="239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150</v>
      </c>
      <c r="AU144" s="248" t="s">
        <v>82</v>
      </c>
      <c r="AV144" s="13" t="s">
        <v>82</v>
      </c>
      <c r="AW144" s="13" t="s">
        <v>30</v>
      </c>
      <c r="AX144" s="13" t="s">
        <v>73</v>
      </c>
      <c r="AY144" s="248" t="s">
        <v>139</v>
      </c>
    </row>
    <row r="145" s="14" customFormat="1">
      <c r="A145" s="14"/>
      <c r="B145" s="249"/>
      <c r="C145" s="250"/>
      <c r="D145" s="231" t="s">
        <v>150</v>
      </c>
      <c r="E145" s="251" t="s">
        <v>1</v>
      </c>
      <c r="F145" s="252" t="s">
        <v>152</v>
      </c>
      <c r="G145" s="250"/>
      <c r="H145" s="253">
        <v>23.760000000000002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150</v>
      </c>
      <c r="AU145" s="259" t="s">
        <v>82</v>
      </c>
      <c r="AV145" s="14" t="s">
        <v>146</v>
      </c>
      <c r="AW145" s="14" t="s">
        <v>30</v>
      </c>
      <c r="AX145" s="14" t="s">
        <v>80</v>
      </c>
      <c r="AY145" s="259" t="s">
        <v>139</v>
      </c>
    </row>
    <row r="146" s="12" customFormat="1" ht="25.92" customHeight="1">
      <c r="A146" s="12"/>
      <c r="B146" s="202"/>
      <c r="C146" s="203"/>
      <c r="D146" s="204" t="s">
        <v>72</v>
      </c>
      <c r="E146" s="205" t="s">
        <v>806</v>
      </c>
      <c r="F146" s="205" t="s">
        <v>807</v>
      </c>
      <c r="G146" s="203"/>
      <c r="H146" s="203"/>
      <c r="I146" s="206"/>
      <c r="J146" s="207">
        <f>BK146</f>
        <v>0</v>
      </c>
      <c r="K146" s="203"/>
      <c r="L146" s="208"/>
      <c r="M146" s="209"/>
      <c r="N146" s="210"/>
      <c r="O146" s="210"/>
      <c r="P146" s="211">
        <f>SUM(P147:P182)</f>
        <v>0</v>
      </c>
      <c r="Q146" s="210"/>
      <c r="R146" s="211">
        <f>SUM(R147:R182)</f>
        <v>0</v>
      </c>
      <c r="S146" s="210"/>
      <c r="T146" s="212">
        <f>SUM(T147:T182)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82</v>
      </c>
      <c r="AT146" s="214" t="s">
        <v>72</v>
      </c>
      <c r="AU146" s="214" t="s">
        <v>73</v>
      </c>
      <c r="AY146" s="213" t="s">
        <v>139</v>
      </c>
      <c r="BK146" s="215">
        <f>SUM(BK147:BK182)</f>
        <v>0</v>
      </c>
    </row>
    <row r="147" s="2" customFormat="1" ht="24.15" customHeight="1">
      <c r="A147" s="38"/>
      <c r="B147" s="39"/>
      <c r="C147" s="218" t="s">
        <v>169</v>
      </c>
      <c r="D147" s="218" t="s">
        <v>141</v>
      </c>
      <c r="E147" s="219" t="s">
        <v>808</v>
      </c>
      <c r="F147" s="220" t="s">
        <v>809</v>
      </c>
      <c r="G147" s="221" t="s">
        <v>282</v>
      </c>
      <c r="H147" s="222">
        <v>30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196</v>
      </c>
      <c r="AT147" s="229" t="s">
        <v>141</v>
      </c>
      <c r="AU147" s="229" t="s">
        <v>80</v>
      </c>
      <c r="AY147" s="17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80</v>
      </c>
      <c r="BK147" s="230">
        <f>ROUND(I147*H147,2)</f>
        <v>0</v>
      </c>
      <c r="BL147" s="17" t="s">
        <v>196</v>
      </c>
      <c r="BM147" s="229" t="s">
        <v>196</v>
      </c>
    </row>
    <row r="148" s="2" customFormat="1">
      <c r="A148" s="38"/>
      <c r="B148" s="39"/>
      <c r="C148" s="40"/>
      <c r="D148" s="231" t="s">
        <v>147</v>
      </c>
      <c r="E148" s="40"/>
      <c r="F148" s="232" t="s">
        <v>809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80</v>
      </c>
    </row>
    <row r="149" s="2" customFormat="1" ht="24.15" customHeight="1">
      <c r="A149" s="38"/>
      <c r="B149" s="39"/>
      <c r="C149" s="218" t="s">
        <v>198</v>
      </c>
      <c r="D149" s="218" t="s">
        <v>141</v>
      </c>
      <c r="E149" s="219" t="s">
        <v>810</v>
      </c>
      <c r="F149" s="220" t="s">
        <v>811</v>
      </c>
      <c r="G149" s="221" t="s">
        <v>282</v>
      </c>
      <c r="H149" s="222">
        <v>6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196</v>
      </c>
      <c r="AT149" s="229" t="s">
        <v>141</v>
      </c>
      <c r="AU149" s="229" t="s">
        <v>80</v>
      </c>
      <c r="AY149" s="17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80</v>
      </c>
      <c r="BK149" s="230">
        <f>ROUND(I149*H149,2)</f>
        <v>0</v>
      </c>
      <c r="BL149" s="17" t="s">
        <v>196</v>
      </c>
      <c r="BM149" s="229" t="s">
        <v>201</v>
      </c>
    </row>
    <row r="150" s="2" customFormat="1">
      <c r="A150" s="38"/>
      <c r="B150" s="39"/>
      <c r="C150" s="40"/>
      <c r="D150" s="231" t="s">
        <v>147</v>
      </c>
      <c r="E150" s="40"/>
      <c r="F150" s="232" t="s">
        <v>811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147</v>
      </c>
      <c r="AU150" s="17" t="s">
        <v>80</v>
      </c>
    </row>
    <row r="151" s="2" customFormat="1" ht="24.15" customHeight="1">
      <c r="A151" s="38"/>
      <c r="B151" s="39"/>
      <c r="C151" s="218" t="s">
        <v>177</v>
      </c>
      <c r="D151" s="218" t="s">
        <v>141</v>
      </c>
      <c r="E151" s="219" t="s">
        <v>812</v>
      </c>
      <c r="F151" s="220" t="s">
        <v>813</v>
      </c>
      <c r="G151" s="221" t="s">
        <v>282</v>
      </c>
      <c r="H151" s="222">
        <v>6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196</v>
      </c>
      <c r="AT151" s="229" t="s">
        <v>141</v>
      </c>
      <c r="AU151" s="229" t="s">
        <v>80</v>
      </c>
      <c r="AY151" s="17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80</v>
      </c>
      <c r="BK151" s="230">
        <f>ROUND(I151*H151,2)</f>
        <v>0</v>
      </c>
      <c r="BL151" s="17" t="s">
        <v>196</v>
      </c>
      <c r="BM151" s="229" t="s">
        <v>205</v>
      </c>
    </row>
    <row r="152" s="2" customFormat="1">
      <c r="A152" s="38"/>
      <c r="B152" s="39"/>
      <c r="C152" s="40"/>
      <c r="D152" s="231" t="s">
        <v>147</v>
      </c>
      <c r="E152" s="40"/>
      <c r="F152" s="232" t="s">
        <v>813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80</v>
      </c>
    </row>
    <row r="153" s="2" customFormat="1" ht="24.15" customHeight="1">
      <c r="A153" s="38"/>
      <c r="B153" s="39"/>
      <c r="C153" s="218" t="s">
        <v>209</v>
      </c>
      <c r="D153" s="218" t="s">
        <v>141</v>
      </c>
      <c r="E153" s="219" t="s">
        <v>814</v>
      </c>
      <c r="F153" s="220" t="s">
        <v>815</v>
      </c>
      <c r="G153" s="221" t="s">
        <v>282</v>
      </c>
      <c r="H153" s="222">
        <v>3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196</v>
      </c>
      <c r="AT153" s="229" t="s">
        <v>141</v>
      </c>
      <c r="AU153" s="229" t="s">
        <v>80</v>
      </c>
      <c r="AY153" s="17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80</v>
      </c>
      <c r="BK153" s="230">
        <f>ROUND(I153*H153,2)</f>
        <v>0</v>
      </c>
      <c r="BL153" s="17" t="s">
        <v>196</v>
      </c>
      <c r="BM153" s="229" t="s">
        <v>213</v>
      </c>
    </row>
    <row r="154" s="2" customFormat="1">
      <c r="A154" s="38"/>
      <c r="B154" s="39"/>
      <c r="C154" s="40"/>
      <c r="D154" s="231" t="s">
        <v>147</v>
      </c>
      <c r="E154" s="40"/>
      <c r="F154" s="232" t="s">
        <v>815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147</v>
      </c>
      <c r="AU154" s="17" t="s">
        <v>80</v>
      </c>
    </row>
    <row r="155" s="2" customFormat="1" ht="24.15" customHeight="1">
      <c r="A155" s="38"/>
      <c r="B155" s="39"/>
      <c r="C155" s="218" t="s">
        <v>183</v>
      </c>
      <c r="D155" s="218" t="s">
        <v>141</v>
      </c>
      <c r="E155" s="219" t="s">
        <v>816</v>
      </c>
      <c r="F155" s="220" t="s">
        <v>817</v>
      </c>
      <c r="G155" s="221" t="s">
        <v>282</v>
      </c>
      <c r="H155" s="222">
        <v>3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196</v>
      </c>
      <c r="AT155" s="229" t="s">
        <v>141</v>
      </c>
      <c r="AU155" s="229" t="s">
        <v>80</v>
      </c>
      <c r="AY155" s="17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80</v>
      </c>
      <c r="BK155" s="230">
        <f>ROUND(I155*H155,2)</f>
        <v>0</v>
      </c>
      <c r="BL155" s="17" t="s">
        <v>196</v>
      </c>
      <c r="BM155" s="229" t="s">
        <v>218</v>
      </c>
    </row>
    <row r="156" s="2" customFormat="1">
      <c r="A156" s="38"/>
      <c r="B156" s="39"/>
      <c r="C156" s="40"/>
      <c r="D156" s="231" t="s">
        <v>147</v>
      </c>
      <c r="E156" s="40"/>
      <c r="F156" s="232" t="s">
        <v>817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147</v>
      </c>
      <c r="AU156" s="17" t="s">
        <v>80</v>
      </c>
    </row>
    <row r="157" s="2" customFormat="1" ht="24.15" customHeight="1">
      <c r="A157" s="38"/>
      <c r="B157" s="39"/>
      <c r="C157" s="218" t="s">
        <v>222</v>
      </c>
      <c r="D157" s="218" t="s">
        <v>141</v>
      </c>
      <c r="E157" s="219" t="s">
        <v>818</v>
      </c>
      <c r="F157" s="220" t="s">
        <v>819</v>
      </c>
      <c r="G157" s="221" t="s">
        <v>212</v>
      </c>
      <c r="H157" s="222">
        <v>2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38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196</v>
      </c>
      <c r="AT157" s="229" t="s">
        <v>141</v>
      </c>
      <c r="AU157" s="229" t="s">
        <v>80</v>
      </c>
      <c r="AY157" s="17" t="s">
        <v>139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80</v>
      </c>
      <c r="BK157" s="230">
        <f>ROUND(I157*H157,2)</f>
        <v>0</v>
      </c>
      <c r="BL157" s="17" t="s">
        <v>196</v>
      </c>
      <c r="BM157" s="229" t="s">
        <v>225</v>
      </c>
    </row>
    <row r="158" s="2" customFormat="1">
      <c r="A158" s="38"/>
      <c r="B158" s="39"/>
      <c r="C158" s="40"/>
      <c r="D158" s="231" t="s">
        <v>147</v>
      </c>
      <c r="E158" s="40"/>
      <c r="F158" s="232" t="s">
        <v>819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80</v>
      </c>
    </row>
    <row r="159" s="2" customFormat="1" ht="21.75" customHeight="1">
      <c r="A159" s="38"/>
      <c r="B159" s="39"/>
      <c r="C159" s="218" t="s">
        <v>188</v>
      </c>
      <c r="D159" s="218" t="s">
        <v>141</v>
      </c>
      <c r="E159" s="219" t="s">
        <v>820</v>
      </c>
      <c r="F159" s="220" t="s">
        <v>821</v>
      </c>
      <c r="G159" s="221" t="s">
        <v>212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196</v>
      </c>
      <c r="AT159" s="229" t="s">
        <v>141</v>
      </c>
      <c r="AU159" s="229" t="s">
        <v>80</v>
      </c>
      <c r="AY159" s="17" t="s">
        <v>139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80</v>
      </c>
      <c r="BK159" s="230">
        <f>ROUND(I159*H159,2)</f>
        <v>0</v>
      </c>
      <c r="BL159" s="17" t="s">
        <v>196</v>
      </c>
      <c r="BM159" s="229" t="s">
        <v>230</v>
      </c>
    </row>
    <row r="160" s="2" customFormat="1">
      <c r="A160" s="38"/>
      <c r="B160" s="39"/>
      <c r="C160" s="40"/>
      <c r="D160" s="231" t="s">
        <v>147</v>
      </c>
      <c r="E160" s="40"/>
      <c r="F160" s="232" t="s">
        <v>821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147</v>
      </c>
      <c r="AU160" s="17" t="s">
        <v>80</v>
      </c>
    </row>
    <row r="161" s="2" customFormat="1" ht="33" customHeight="1">
      <c r="A161" s="38"/>
      <c r="B161" s="39"/>
      <c r="C161" s="218" t="s">
        <v>8</v>
      </c>
      <c r="D161" s="218" t="s">
        <v>141</v>
      </c>
      <c r="E161" s="219" t="s">
        <v>822</v>
      </c>
      <c r="F161" s="220" t="s">
        <v>823</v>
      </c>
      <c r="G161" s="221" t="s">
        <v>212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196</v>
      </c>
      <c r="AT161" s="229" t="s">
        <v>141</v>
      </c>
      <c r="AU161" s="229" t="s">
        <v>80</v>
      </c>
      <c r="AY161" s="17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80</v>
      </c>
      <c r="BK161" s="230">
        <f>ROUND(I161*H161,2)</f>
        <v>0</v>
      </c>
      <c r="BL161" s="17" t="s">
        <v>196</v>
      </c>
      <c r="BM161" s="229" t="s">
        <v>235</v>
      </c>
    </row>
    <row r="162" s="2" customFormat="1">
      <c r="A162" s="38"/>
      <c r="B162" s="39"/>
      <c r="C162" s="40"/>
      <c r="D162" s="231" t="s">
        <v>147</v>
      </c>
      <c r="E162" s="40"/>
      <c r="F162" s="232" t="s">
        <v>823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80</v>
      </c>
    </row>
    <row r="163" s="2" customFormat="1" ht="21.75" customHeight="1">
      <c r="A163" s="38"/>
      <c r="B163" s="39"/>
      <c r="C163" s="218" t="s">
        <v>196</v>
      </c>
      <c r="D163" s="218" t="s">
        <v>141</v>
      </c>
      <c r="E163" s="219" t="s">
        <v>824</v>
      </c>
      <c r="F163" s="220" t="s">
        <v>825</v>
      </c>
      <c r="G163" s="221" t="s">
        <v>282</v>
      </c>
      <c r="H163" s="222">
        <v>48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196</v>
      </c>
      <c r="AT163" s="229" t="s">
        <v>141</v>
      </c>
      <c r="AU163" s="229" t="s">
        <v>80</v>
      </c>
      <c r="AY163" s="17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80</v>
      </c>
      <c r="BK163" s="230">
        <f>ROUND(I163*H163,2)</f>
        <v>0</v>
      </c>
      <c r="BL163" s="17" t="s">
        <v>196</v>
      </c>
      <c r="BM163" s="229" t="s">
        <v>239</v>
      </c>
    </row>
    <row r="164" s="2" customFormat="1">
      <c r="A164" s="38"/>
      <c r="B164" s="39"/>
      <c r="C164" s="40"/>
      <c r="D164" s="231" t="s">
        <v>147</v>
      </c>
      <c r="E164" s="40"/>
      <c r="F164" s="232" t="s">
        <v>825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80</v>
      </c>
    </row>
    <row r="165" s="13" customFormat="1">
      <c r="A165" s="13"/>
      <c r="B165" s="238"/>
      <c r="C165" s="239"/>
      <c r="D165" s="231" t="s">
        <v>150</v>
      </c>
      <c r="E165" s="240" t="s">
        <v>1</v>
      </c>
      <c r="F165" s="241" t="s">
        <v>826</v>
      </c>
      <c r="G165" s="239"/>
      <c r="H165" s="242">
        <v>48</v>
      </c>
      <c r="I165" s="243"/>
      <c r="J165" s="239"/>
      <c r="K165" s="239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150</v>
      </c>
      <c r="AU165" s="248" t="s">
        <v>80</v>
      </c>
      <c r="AV165" s="13" t="s">
        <v>82</v>
      </c>
      <c r="AW165" s="13" t="s">
        <v>30</v>
      </c>
      <c r="AX165" s="13" t="s">
        <v>73</v>
      </c>
      <c r="AY165" s="248" t="s">
        <v>139</v>
      </c>
    </row>
    <row r="166" s="14" customFormat="1">
      <c r="A166" s="14"/>
      <c r="B166" s="249"/>
      <c r="C166" s="250"/>
      <c r="D166" s="231" t="s">
        <v>150</v>
      </c>
      <c r="E166" s="251" t="s">
        <v>1</v>
      </c>
      <c r="F166" s="252" t="s">
        <v>152</v>
      </c>
      <c r="G166" s="250"/>
      <c r="H166" s="253">
        <v>48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150</v>
      </c>
      <c r="AU166" s="259" t="s">
        <v>80</v>
      </c>
      <c r="AV166" s="14" t="s">
        <v>146</v>
      </c>
      <c r="AW166" s="14" t="s">
        <v>30</v>
      </c>
      <c r="AX166" s="14" t="s">
        <v>80</v>
      </c>
      <c r="AY166" s="259" t="s">
        <v>139</v>
      </c>
    </row>
    <row r="167" s="2" customFormat="1" ht="33" customHeight="1">
      <c r="A167" s="38"/>
      <c r="B167" s="39"/>
      <c r="C167" s="270" t="s">
        <v>241</v>
      </c>
      <c r="D167" s="270" t="s">
        <v>179</v>
      </c>
      <c r="E167" s="271" t="s">
        <v>827</v>
      </c>
      <c r="F167" s="272" t="s">
        <v>828</v>
      </c>
      <c r="G167" s="273" t="s">
        <v>212</v>
      </c>
      <c r="H167" s="274">
        <v>1</v>
      </c>
      <c r="I167" s="275"/>
      <c r="J167" s="276">
        <f>ROUND(I167*H167,2)</f>
        <v>0</v>
      </c>
      <c r="K167" s="272" t="s">
        <v>1</v>
      </c>
      <c r="L167" s="277"/>
      <c r="M167" s="278" t="s">
        <v>1</v>
      </c>
      <c r="N167" s="279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239</v>
      </c>
      <c r="AT167" s="229" t="s">
        <v>179</v>
      </c>
      <c r="AU167" s="229" t="s">
        <v>80</v>
      </c>
      <c r="AY167" s="17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80</v>
      </c>
      <c r="BK167" s="230">
        <f>ROUND(I167*H167,2)</f>
        <v>0</v>
      </c>
      <c r="BL167" s="17" t="s">
        <v>196</v>
      </c>
      <c r="BM167" s="229" t="s">
        <v>244</v>
      </c>
    </row>
    <row r="168" s="2" customFormat="1">
      <c r="A168" s="38"/>
      <c r="B168" s="39"/>
      <c r="C168" s="40"/>
      <c r="D168" s="231" t="s">
        <v>147</v>
      </c>
      <c r="E168" s="40"/>
      <c r="F168" s="232" t="s">
        <v>828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147</v>
      </c>
      <c r="AU168" s="17" t="s">
        <v>80</v>
      </c>
    </row>
    <row r="169" s="2" customFormat="1" ht="33" customHeight="1">
      <c r="A169" s="38"/>
      <c r="B169" s="39"/>
      <c r="C169" s="270" t="s">
        <v>201</v>
      </c>
      <c r="D169" s="270" t="s">
        <v>179</v>
      </c>
      <c r="E169" s="271" t="s">
        <v>829</v>
      </c>
      <c r="F169" s="272" t="s">
        <v>830</v>
      </c>
      <c r="G169" s="273" t="s">
        <v>212</v>
      </c>
      <c r="H169" s="274">
        <v>1</v>
      </c>
      <c r="I169" s="275"/>
      <c r="J169" s="276">
        <f>ROUND(I169*H169,2)</f>
        <v>0</v>
      </c>
      <c r="K169" s="272" t="s">
        <v>1</v>
      </c>
      <c r="L169" s="277"/>
      <c r="M169" s="278" t="s">
        <v>1</v>
      </c>
      <c r="N169" s="279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239</v>
      </c>
      <c r="AT169" s="229" t="s">
        <v>179</v>
      </c>
      <c r="AU169" s="229" t="s">
        <v>80</v>
      </c>
      <c r="AY169" s="17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80</v>
      </c>
      <c r="BK169" s="230">
        <f>ROUND(I169*H169,2)</f>
        <v>0</v>
      </c>
      <c r="BL169" s="17" t="s">
        <v>196</v>
      </c>
      <c r="BM169" s="229" t="s">
        <v>249</v>
      </c>
    </row>
    <row r="170" s="2" customFormat="1">
      <c r="A170" s="38"/>
      <c r="B170" s="39"/>
      <c r="C170" s="40"/>
      <c r="D170" s="231" t="s">
        <v>147</v>
      </c>
      <c r="E170" s="40"/>
      <c r="F170" s="232" t="s">
        <v>830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147</v>
      </c>
      <c r="AU170" s="17" t="s">
        <v>80</v>
      </c>
    </row>
    <row r="171" s="2" customFormat="1" ht="33" customHeight="1">
      <c r="A171" s="38"/>
      <c r="B171" s="39"/>
      <c r="C171" s="270" t="s">
        <v>252</v>
      </c>
      <c r="D171" s="270" t="s">
        <v>179</v>
      </c>
      <c r="E171" s="271" t="s">
        <v>831</v>
      </c>
      <c r="F171" s="272" t="s">
        <v>832</v>
      </c>
      <c r="G171" s="273" t="s">
        <v>212</v>
      </c>
      <c r="H171" s="274">
        <v>1</v>
      </c>
      <c r="I171" s="275"/>
      <c r="J171" s="276">
        <f>ROUND(I171*H171,2)</f>
        <v>0</v>
      </c>
      <c r="K171" s="272" t="s">
        <v>1</v>
      </c>
      <c r="L171" s="277"/>
      <c r="M171" s="278" t="s">
        <v>1</v>
      </c>
      <c r="N171" s="279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239</v>
      </c>
      <c r="AT171" s="229" t="s">
        <v>179</v>
      </c>
      <c r="AU171" s="229" t="s">
        <v>80</v>
      </c>
      <c r="AY171" s="17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80</v>
      </c>
      <c r="BK171" s="230">
        <f>ROUND(I171*H171,2)</f>
        <v>0</v>
      </c>
      <c r="BL171" s="17" t="s">
        <v>196</v>
      </c>
      <c r="BM171" s="229" t="s">
        <v>255</v>
      </c>
    </row>
    <row r="172" s="2" customFormat="1">
      <c r="A172" s="38"/>
      <c r="B172" s="39"/>
      <c r="C172" s="40"/>
      <c r="D172" s="231" t="s">
        <v>147</v>
      </c>
      <c r="E172" s="40"/>
      <c r="F172" s="232" t="s">
        <v>832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147</v>
      </c>
      <c r="AU172" s="17" t="s">
        <v>80</v>
      </c>
    </row>
    <row r="173" s="2" customFormat="1" ht="24.15" customHeight="1">
      <c r="A173" s="38"/>
      <c r="B173" s="39"/>
      <c r="C173" s="270" t="s">
        <v>205</v>
      </c>
      <c r="D173" s="270" t="s">
        <v>179</v>
      </c>
      <c r="E173" s="271" t="s">
        <v>833</v>
      </c>
      <c r="F173" s="272" t="s">
        <v>834</v>
      </c>
      <c r="G173" s="273" t="s">
        <v>212</v>
      </c>
      <c r="H173" s="274">
        <v>1</v>
      </c>
      <c r="I173" s="275"/>
      <c r="J173" s="276">
        <f>ROUND(I173*H173,2)</f>
        <v>0</v>
      </c>
      <c r="K173" s="272" t="s">
        <v>1</v>
      </c>
      <c r="L173" s="277"/>
      <c r="M173" s="278" t="s">
        <v>1</v>
      </c>
      <c r="N173" s="279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239</v>
      </c>
      <c r="AT173" s="229" t="s">
        <v>179</v>
      </c>
      <c r="AU173" s="229" t="s">
        <v>80</v>
      </c>
      <c r="AY173" s="17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80</v>
      </c>
      <c r="BK173" s="230">
        <f>ROUND(I173*H173,2)</f>
        <v>0</v>
      </c>
      <c r="BL173" s="17" t="s">
        <v>196</v>
      </c>
      <c r="BM173" s="229" t="s">
        <v>259</v>
      </c>
    </row>
    <row r="174" s="2" customFormat="1">
      <c r="A174" s="38"/>
      <c r="B174" s="39"/>
      <c r="C174" s="40"/>
      <c r="D174" s="231" t="s">
        <v>147</v>
      </c>
      <c r="E174" s="40"/>
      <c r="F174" s="232" t="s">
        <v>834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147</v>
      </c>
      <c r="AU174" s="17" t="s">
        <v>80</v>
      </c>
    </row>
    <row r="175" s="2" customFormat="1" ht="24.15" customHeight="1">
      <c r="A175" s="38"/>
      <c r="B175" s="39"/>
      <c r="C175" s="270" t="s">
        <v>7</v>
      </c>
      <c r="D175" s="270" t="s">
        <v>179</v>
      </c>
      <c r="E175" s="271" t="s">
        <v>835</v>
      </c>
      <c r="F175" s="272" t="s">
        <v>836</v>
      </c>
      <c r="G175" s="273" t="s">
        <v>837</v>
      </c>
      <c r="H175" s="274">
        <v>8</v>
      </c>
      <c r="I175" s="275"/>
      <c r="J175" s="276">
        <f>ROUND(I175*H175,2)</f>
        <v>0</v>
      </c>
      <c r="K175" s="272" t="s">
        <v>1</v>
      </c>
      <c r="L175" s="277"/>
      <c r="M175" s="278" t="s">
        <v>1</v>
      </c>
      <c r="N175" s="279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239</v>
      </c>
      <c r="AT175" s="229" t="s">
        <v>179</v>
      </c>
      <c r="AU175" s="229" t="s">
        <v>80</v>
      </c>
      <c r="AY175" s="17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80</v>
      </c>
      <c r="BK175" s="230">
        <f>ROUND(I175*H175,2)</f>
        <v>0</v>
      </c>
      <c r="BL175" s="17" t="s">
        <v>196</v>
      </c>
      <c r="BM175" s="229" t="s">
        <v>264</v>
      </c>
    </row>
    <row r="176" s="2" customFormat="1">
      <c r="A176" s="38"/>
      <c r="B176" s="39"/>
      <c r="C176" s="40"/>
      <c r="D176" s="231" t="s">
        <v>147</v>
      </c>
      <c r="E176" s="40"/>
      <c r="F176" s="232" t="s">
        <v>836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147</v>
      </c>
      <c r="AU176" s="17" t="s">
        <v>80</v>
      </c>
    </row>
    <row r="177" s="2" customFormat="1" ht="37.8" customHeight="1">
      <c r="A177" s="38"/>
      <c r="B177" s="39"/>
      <c r="C177" s="270" t="s">
        <v>213</v>
      </c>
      <c r="D177" s="270" t="s">
        <v>179</v>
      </c>
      <c r="E177" s="271" t="s">
        <v>838</v>
      </c>
      <c r="F177" s="272" t="s">
        <v>839</v>
      </c>
      <c r="G177" s="273" t="s">
        <v>144</v>
      </c>
      <c r="H177" s="274">
        <v>4</v>
      </c>
      <c r="I177" s="275"/>
      <c r="J177" s="276">
        <f>ROUND(I177*H177,2)</f>
        <v>0</v>
      </c>
      <c r="K177" s="272" t="s">
        <v>1</v>
      </c>
      <c r="L177" s="277"/>
      <c r="M177" s="278" t="s">
        <v>1</v>
      </c>
      <c r="N177" s="279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239</v>
      </c>
      <c r="AT177" s="229" t="s">
        <v>179</v>
      </c>
      <c r="AU177" s="229" t="s">
        <v>80</v>
      </c>
      <c r="AY177" s="17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80</v>
      </c>
      <c r="BK177" s="230">
        <f>ROUND(I177*H177,2)</f>
        <v>0</v>
      </c>
      <c r="BL177" s="17" t="s">
        <v>196</v>
      </c>
      <c r="BM177" s="229" t="s">
        <v>271</v>
      </c>
    </row>
    <row r="178" s="2" customFormat="1">
      <c r="A178" s="38"/>
      <c r="B178" s="39"/>
      <c r="C178" s="40"/>
      <c r="D178" s="231" t="s">
        <v>147</v>
      </c>
      <c r="E178" s="40"/>
      <c r="F178" s="232" t="s">
        <v>839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80</v>
      </c>
    </row>
    <row r="179" s="2" customFormat="1" ht="24.15" customHeight="1">
      <c r="A179" s="38"/>
      <c r="B179" s="39"/>
      <c r="C179" s="218" t="s">
        <v>274</v>
      </c>
      <c r="D179" s="218" t="s">
        <v>141</v>
      </c>
      <c r="E179" s="219" t="s">
        <v>840</v>
      </c>
      <c r="F179" s="220" t="s">
        <v>841</v>
      </c>
      <c r="G179" s="221" t="s">
        <v>842</v>
      </c>
      <c r="H179" s="288"/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38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196</v>
      </c>
      <c r="AT179" s="229" t="s">
        <v>141</v>
      </c>
      <c r="AU179" s="229" t="s">
        <v>80</v>
      </c>
      <c r="AY179" s="17" t="s">
        <v>139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80</v>
      </c>
      <c r="BK179" s="230">
        <f>ROUND(I179*H179,2)</f>
        <v>0</v>
      </c>
      <c r="BL179" s="17" t="s">
        <v>196</v>
      </c>
      <c r="BM179" s="229" t="s">
        <v>277</v>
      </c>
    </row>
    <row r="180" s="2" customFormat="1">
      <c r="A180" s="38"/>
      <c r="B180" s="39"/>
      <c r="C180" s="40"/>
      <c r="D180" s="231" t="s">
        <v>147</v>
      </c>
      <c r="E180" s="40"/>
      <c r="F180" s="232" t="s">
        <v>841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80</v>
      </c>
    </row>
    <row r="181" s="2" customFormat="1" ht="24.15" customHeight="1">
      <c r="A181" s="38"/>
      <c r="B181" s="39"/>
      <c r="C181" s="218" t="s">
        <v>218</v>
      </c>
      <c r="D181" s="218" t="s">
        <v>141</v>
      </c>
      <c r="E181" s="219" t="s">
        <v>843</v>
      </c>
      <c r="F181" s="220" t="s">
        <v>844</v>
      </c>
      <c r="G181" s="221" t="s">
        <v>842</v>
      </c>
      <c r="H181" s="288"/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196</v>
      </c>
      <c r="AT181" s="229" t="s">
        <v>141</v>
      </c>
      <c r="AU181" s="229" t="s">
        <v>80</v>
      </c>
      <c r="AY181" s="17" t="s">
        <v>139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80</v>
      </c>
      <c r="BK181" s="230">
        <f>ROUND(I181*H181,2)</f>
        <v>0</v>
      </c>
      <c r="BL181" s="17" t="s">
        <v>196</v>
      </c>
      <c r="BM181" s="229" t="s">
        <v>283</v>
      </c>
    </row>
    <row r="182" s="2" customFormat="1">
      <c r="A182" s="38"/>
      <c r="B182" s="39"/>
      <c r="C182" s="40"/>
      <c r="D182" s="231" t="s">
        <v>147</v>
      </c>
      <c r="E182" s="40"/>
      <c r="F182" s="232" t="s">
        <v>844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147</v>
      </c>
      <c r="AU182" s="17" t="s">
        <v>80</v>
      </c>
    </row>
    <row r="183" s="12" customFormat="1" ht="25.92" customHeight="1">
      <c r="A183" s="12"/>
      <c r="B183" s="202"/>
      <c r="C183" s="203"/>
      <c r="D183" s="204" t="s">
        <v>72</v>
      </c>
      <c r="E183" s="205" t="s">
        <v>845</v>
      </c>
      <c r="F183" s="205" t="s">
        <v>846</v>
      </c>
      <c r="G183" s="203"/>
      <c r="H183" s="203"/>
      <c r="I183" s="206"/>
      <c r="J183" s="207">
        <f>BK183</f>
        <v>0</v>
      </c>
      <c r="K183" s="203"/>
      <c r="L183" s="208"/>
      <c r="M183" s="209"/>
      <c r="N183" s="210"/>
      <c r="O183" s="210"/>
      <c r="P183" s="211">
        <f>SUM(P184:P217)</f>
        <v>0</v>
      </c>
      <c r="Q183" s="210"/>
      <c r="R183" s="211">
        <f>SUM(R184:R217)</f>
        <v>0</v>
      </c>
      <c r="S183" s="210"/>
      <c r="T183" s="212">
        <f>SUM(T184:T217)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3" t="s">
        <v>82</v>
      </c>
      <c r="AT183" s="214" t="s">
        <v>72</v>
      </c>
      <c r="AU183" s="214" t="s">
        <v>73</v>
      </c>
      <c r="AY183" s="213" t="s">
        <v>139</v>
      </c>
      <c r="BK183" s="215">
        <f>SUM(BK184:BK217)</f>
        <v>0</v>
      </c>
    </row>
    <row r="184" s="2" customFormat="1" ht="24.15" customHeight="1">
      <c r="A184" s="38"/>
      <c r="B184" s="39"/>
      <c r="C184" s="218" t="s">
        <v>286</v>
      </c>
      <c r="D184" s="218" t="s">
        <v>141</v>
      </c>
      <c r="E184" s="219" t="s">
        <v>847</v>
      </c>
      <c r="F184" s="220" t="s">
        <v>848</v>
      </c>
      <c r="G184" s="221" t="s">
        <v>282</v>
      </c>
      <c r="H184" s="222">
        <v>12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196</v>
      </c>
      <c r="AT184" s="229" t="s">
        <v>141</v>
      </c>
      <c r="AU184" s="229" t="s">
        <v>80</v>
      </c>
      <c r="AY184" s="17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80</v>
      </c>
      <c r="BK184" s="230">
        <f>ROUND(I184*H184,2)</f>
        <v>0</v>
      </c>
      <c r="BL184" s="17" t="s">
        <v>196</v>
      </c>
      <c r="BM184" s="229" t="s">
        <v>289</v>
      </c>
    </row>
    <row r="185" s="2" customFormat="1">
      <c r="A185" s="38"/>
      <c r="B185" s="39"/>
      <c r="C185" s="40"/>
      <c r="D185" s="231" t="s">
        <v>147</v>
      </c>
      <c r="E185" s="40"/>
      <c r="F185" s="232" t="s">
        <v>848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80</v>
      </c>
    </row>
    <row r="186" s="2" customFormat="1" ht="37.8" customHeight="1">
      <c r="A186" s="38"/>
      <c r="B186" s="39"/>
      <c r="C186" s="218" t="s">
        <v>225</v>
      </c>
      <c r="D186" s="218" t="s">
        <v>141</v>
      </c>
      <c r="E186" s="219" t="s">
        <v>849</v>
      </c>
      <c r="F186" s="220" t="s">
        <v>850</v>
      </c>
      <c r="G186" s="221" t="s">
        <v>282</v>
      </c>
      <c r="H186" s="222">
        <v>12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196</v>
      </c>
      <c r="AT186" s="229" t="s">
        <v>141</v>
      </c>
      <c r="AU186" s="229" t="s">
        <v>80</v>
      </c>
      <c r="AY186" s="17" t="s">
        <v>139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80</v>
      </c>
      <c r="BK186" s="230">
        <f>ROUND(I186*H186,2)</f>
        <v>0</v>
      </c>
      <c r="BL186" s="17" t="s">
        <v>196</v>
      </c>
      <c r="BM186" s="229" t="s">
        <v>293</v>
      </c>
    </row>
    <row r="187" s="2" customFormat="1">
      <c r="A187" s="38"/>
      <c r="B187" s="39"/>
      <c r="C187" s="40"/>
      <c r="D187" s="231" t="s">
        <v>147</v>
      </c>
      <c r="E187" s="40"/>
      <c r="F187" s="232" t="s">
        <v>850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147</v>
      </c>
      <c r="AU187" s="17" t="s">
        <v>80</v>
      </c>
    </row>
    <row r="188" s="2" customFormat="1" ht="16.5" customHeight="1">
      <c r="A188" s="38"/>
      <c r="B188" s="39"/>
      <c r="C188" s="218" t="s">
        <v>296</v>
      </c>
      <c r="D188" s="218" t="s">
        <v>141</v>
      </c>
      <c r="E188" s="219" t="s">
        <v>851</v>
      </c>
      <c r="F188" s="220" t="s">
        <v>852</v>
      </c>
      <c r="G188" s="221" t="s">
        <v>212</v>
      </c>
      <c r="H188" s="222">
        <v>5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196</v>
      </c>
      <c r="AT188" s="229" t="s">
        <v>141</v>
      </c>
      <c r="AU188" s="229" t="s">
        <v>80</v>
      </c>
      <c r="AY188" s="17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80</v>
      </c>
      <c r="BK188" s="230">
        <f>ROUND(I188*H188,2)</f>
        <v>0</v>
      </c>
      <c r="BL188" s="17" t="s">
        <v>196</v>
      </c>
      <c r="BM188" s="229" t="s">
        <v>299</v>
      </c>
    </row>
    <row r="189" s="2" customFormat="1">
      <c r="A189" s="38"/>
      <c r="B189" s="39"/>
      <c r="C189" s="40"/>
      <c r="D189" s="231" t="s">
        <v>147</v>
      </c>
      <c r="E189" s="40"/>
      <c r="F189" s="232" t="s">
        <v>852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80</v>
      </c>
    </row>
    <row r="190" s="2" customFormat="1" ht="24.15" customHeight="1">
      <c r="A190" s="38"/>
      <c r="B190" s="39"/>
      <c r="C190" s="218" t="s">
        <v>230</v>
      </c>
      <c r="D190" s="218" t="s">
        <v>141</v>
      </c>
      <c r="E190" s="219" t="s">
        <v>853</v>
      </c>
      <c r="F190" s="220" t="s">
        <v>854</v>
      </c>
      <c r="G190" s="221" t="s">
        <v>212</v>
      </c>
      <c r="H190" s="222">
        <v>5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196</v>
      </c>
      <c r="AT190" s="229" t="s">
        <v>141</v>
      </c>
      <c r="AU190" s="229" t="s">
        <v>80</v>
      </c>
      <c r="AY190" s="17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80</v>
      </c>
      <c r="BK190" s="230">
        <f>ROUND(I190*H190,2)</f>
        <v>0</v>
      </c>
      <c r="BL190" s="17" t="s">
        <v>196</v>
      </c>
      <c r="BM190" s="229" t="s">
        <v>303</v>
      </c>
    </row>
    <row r="191" s="2" customFormat="1">
      <c r="A191" s="38"/>
      <c r="B191" s="39"/>
      <c r="C191" s="40"/>
      <c r="D191" s="231" t="s">
        <v>147</v>
      </c>
      <c r="E191" s="40"/>
      <c r="F191" s="232" t="s">
        <v>854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147</v>
      </c>
      <c r="AU191" s="17" t="s">
        <v>80</v>
      </c>
    </row>
    <row r="192" s="2" customFormat="1" ht="24.15" customHeight="1">
      <c r="A192" s="38"/>
      <c r="B192" s="39"/>
      <c r="C192" s="218" t="s">
        <v>306</v>
      </c>
      <c r="D192" s="218" t="s">
        <v>141</v>
      </c>
      <c r="E192" s="219" t="s">
        <v>855</v>
      </c>
      <c r="F192" s="220" t="s">
        <v>856</v>
      </c>
      <c r="G192" s="221" t="s">
        <v>212</v>
      </c>
      <c r="H192" s="222">
        <v>4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196</v>
      </c>
      <c r="AT192" s="229" t="s">
        <v>141</v>
      </c>
      <c r="AU192" s="229" t="s">
        <v>80</v>
      </c>
      <c r="AY192" s="17" t="s">
        <v>139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80</v>
      </c>
      <c r="BK192" s="230">
        <f>ROUND(I192*H192,2)</f>
        <v>0</v>
      </c>
      <c r="BL192" s="17" t="s">
        <v>196</v>
      </c>
      <c r="BM192" s="229" t="s">
        <v>309</v>
      </c>
    </row>
    <row r="193" s="2" customFormat="1">
      <c r="A193" s="38"/>
      <c r="B193" s="39"/>
      <c r="C193" s="40"/>
      <c r="D193" s="231" t="s">
        <v>147</v>
      </c>
      <c r="E193" s="40"/>
      <c r="F193" s="232" t="s">
        <v>856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80</v>
      </c>
    </row>
    <row r="194" s="2" customFormat="1" ht="24.15" customHeight="1">
      <c r="A194" s="38"/>
      <c r="B194" s="39"/>
      <c r="C194" s="218" t="s">
        <v>235</v>
      </c>
      <c r="D194" s="218" t="s">
        <v>141</v>
      </c>
      <c r="E194" s="219" t="s">
        <v>857</v>
      </c>
      <c r="F194" s="220" t="s">
        <v>858</v>
      </c>
      <c r="G194" s="221" t="s">
        <v>212</v>
      </c>
      <c r="H194" s="222">
        <v>1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196</v>
      </c>
      <c r="AT194" s="229" t="s">
        <v>141</v>
      </c>
      <c r="AU194" s="229" t="s">
        <v>80</v>
      </c>
      <c r="AY194" s="17" t="s">
        <v>139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80</v>
      </c>
      <c r="BK194" s="230">
        <f>ROUND(I194*H194,2)</f>
        <v>0</v>
      </c>
      <c r="BL194" s="17" t="s">
        <v>196</v>
      </c>
      <c r="BM194" s="229" t="s">
        <v>314</v>
      </c>
    </row>
    <row r="195" s="2" customFormat="1">
      <c r="A195" s="38"/>
      <c r="B195" s="39"/>
      <c r="C195" s="40"/>
      <c r="D195" s="231" t="s">
        <v>147</v>
      </c>
      <c r="E195" s="40"/>
      <c r="F195" s="232" t="s">
        <v>858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147</v>
      </c>
      <c r="AU195" s="17" t="s">
        <v>80</v>
      </c>
    </row>
    <row r="196" s="2" customFormat="1" ht="24.15" customHeight="1">
      <c r="A196" s="38"/>
      <c r="B196" s="39"/>
      <c r="C196" s="218" t="s">
        <v>317</v>
      </c>
      <c r="D196" s="218" t="s">
        <v>141</v>
      </c>
      <c r="E196" s="219" t="s">
        <v>859</v>
      </c>
      <c r="F196" s="220" t="s">
        <v>860</v>
      </c>
      <c r="G196" s="221" t="s">
        <v>212</v>
      </c>
      <c r="H196" s="222">
        <v>1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196</v>
      </c>
      <c r="AT196" s="229" t="s">
        <v>141</v>
      </c>
      <c r="AU196" s="229" t="s">
        <v>80</v>
      </c>
      <c r="AY196" s="17" t="s">
        <v>139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80</v>
      </c>
      <c r="BK196" s="230">
        <f>ROUND(I196*H196,2)</f>
        <v>0</v>
      </c>
      <c r="BL196" s="17" t="s">
        <v>196</v>
      </c>
      <c r="BM196" s="229" t="s">
        <v>320</v>
      </c>
    </row>
    <row r="197" s="2" customFormat="1">
      <c r="A197" s="38"/>
      <c r="B197" s="39"/>
      <c r="C197" s="40"/>
      <c r="D197" s="231" t="s">
        <v>147</v>
      </c>
      <c r="E197" s="40"/>
      <c r="F197" s="232" t="s">
        <v>860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147</v>
      </c>
      <c r="AU197" s="17" t="s">
        <v>80</v>
      </c>
    </row>
    <row r="198" s="2" customFormat="1" ht="24.15" customHeight="1">
      <c r="A198" s="38"/>
      <c r="B198" s="39"/>
      <c r="C198" s="218" t="s">
        <v>239</v>
      </c>
      <c r="D198" s="218" t="s">
        <v>141</v>
      </c>
      <c r="E198" s="219" t="s">
        <v>861</v>
      </c>
      <c r="F198" s="220" t="s">
        <v>862</v>
      </c>
      <c r="G198" s="221" t="s">
        <v>212</v>
      </c>
      <c r="H198" s="222">
        <v>1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196</v>
      </c>
      <c r="AT198" s="229" t="s">
        <v>141</v>
      </c>
      <c r="AU198" s="229" t="s">
        <v>80</v>
      </c>
      <c r="AY198" s="17" t="s">
        <v>139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80</v>
      </c>
      <c r="BK198" s="230">
        <f>ROUND(I198*H198,2)</f>
        <v>0</v>
      </c>
      <c r="BL198" s="17" t="s">
        <v>196</v>
      </c>
      <c r="BM198" s="229" t="s">
        <v>326</v>
      </c>
    </row>
    <row r="199" s="2" customFormat="1">
      <c r="A199" s="38"/>
      <c r="B199" s="39"/>
      <c r="C199" s="40"/>
      <c r="D199" s="231" t="s">
        <v>147</v>
      </c>
      <c r="E199" s="40"/>
      <c r="F199" s="232" t="s">
        <v>862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147</v>
      </c>
      <c r="AU199" s="17" t="s">
        <v>80</v>
      </c>
    </row>
    <row r="200" s="2" customFormat="1" ht="24.15" customHeight="1">
      <c r="A200" s="38"/>
      <c r="B200" s="39"/>
      <c r="C200" s="218" t="s">
        <v>329</v>
      </c>
      <c r="D200" s="218" t="s">
        <v>141</v>
      </c>
      <c r="E200" s="219" t="s">
        <v>863</v>
      </c>
      <c r="F200" s="220" t="s">
        <v>864</v>
      </c>
      <c r="G200" s="221" t="s">
        <v>212</v>
      </c>
      <c r="H200" s="222">
        <v>3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196</v>
      </c>
      <c r="AT200" s="229" t="s">
        <v>141</v>
      </c>
      <c r="AU200" s="229" t="s">
        <v>80</v>
      </c>
      <c r="AY200" s="17" t="s">
        <v>139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80</v>
      </c>
      <c r="BK200" s="230">
        <f>ROUND(I200*H200,2)</f>
        <v>0</v>
      </c>
      <c r="BL200" s="17" t="s">
        <v>196</v>
      </c>
      <c r="BM200" s="229" t="s">
        <v>332</v>
      </c>
    </row>
    <row r="201" s="2" customFormat="1">
      <c r="A201" s="38"/>
      <c r="B201" s="39"/>
      <c r="C201" s="40"/>
      <c r="D201" s="231" t="s">
        <v>147</v>
      </c>
      <c r="E201" s="40"/>
      <c r="F201" s="232" t="s">
        <v>864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147</v>
      </c>
      <c r="AU201" s="17" t="s">
        <v>80</v>
      </c>
    </row>
    <row r="202" s="2" customFormat="1" ht="16.5" customHeight="1">
      <c r="A202" s="38"/>
      <c r="B202" s="39"/>
      <c r="C202" s="218" t="s">
        <v>244</v>
      </c>
      <c r="D202" s="218" t="s">
        <v>141</v>
      </c>
      <c r="E202" s="219" t="s">
        <v>865</v>
      </c>
      <c r="F202" s="220" t="s">
        <v>866</v>
      </c>
      <c r="G202" s="221" t="s">
        <v>282</v>
      </c>
      <c r="H202" s="222">
        <v>42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196</v>
      </c>
      <c r="AT202" s="229" t="s">
        <v>141</v>
      </c>
      <c r="AU202" s="229" t="s">
        <v>80</v>
      </c>
      <c r="AY202" s="17" t="s">
        <v>139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80</v>
      </c>
      <c r="BK202" s="230">
        <f>ROUND(I202*H202,2)</f>
        <v>0</v>
      </c>
      <c r="BL202" s="17" t="s">
        <v>196</v>
      </c>
      <c r="BM202" s="229" t="s">
        <v>336</v>
      </c>
    </row>
    <row r="203" s="2" customFormat="1">
      <c r="A203" s="38"/>
      <c r="B203" s="39"/>
      <c r="C203" s="40"/>
      <c r="D203" s="231" t="s">
        <v>147</v>
      </c>
      <c r="E203" s="40"/>
      <c r="F203" s="232" t="s">
        <v>866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147</v>
      </c>
      <c r="AU203" s="17" t="s">
        <v>80</v>
      </c>
    </row>
    <row r="204" s="13" customFormat="1">
      <c r="A204" s="13"/>
      <c r="B204" s="238"/>
      <c r="C204" s="239"/>
      <c r="D204" s="231" t="s">
        <v>150</v>
      </c>
      <c r="E204" s="240" t="s">
        <v>1</v>
      </c>
      <c r="F204" s="241" t="s">
        <v>867</v>
      </c>
      <c r="G204" s="239"/>
      <c r="H204" s="242">
        <v>42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150</v>
      </c>
      <c r="AU204" s="248" t="s">
        <v>80</v>
      </c>
      <c r="AV204" s="13" t="s">
        <v>82</v>
      </c>
      <c r="AW204" s="13" t="s">
        <v>30</v>
      </c>
      <c r="AX204" s="13" t="s">
        <v>73</v>
      </c>
      <c r="AY204" s="248" t="s">
        <v>139</v>
      </c>
    </row>
    <row r="205" s="14" customFormat="1">
      <c r="A205" s="14"/>
      <c r="B205" s="249"/>
      <c r="C205" s="250"/>
      <c r="D205" s="231" t="s">
        <v>150</v>
      </c>
      <c r="E205" s="251" t="s">
        <v>1</v>
      </c>
      <c r="F205" s="252" t="s">
        <v>152</v>
      </c>
      <c r="G205" s="250"/>
      <c r="H205" s="253">
        <v>42</v>
      </c>
      <c r="I205" s="254"/>
      <c r="J205" s="250"/>
      <c r="K205" s="250"/>
      <c r="L205" s="255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150</v>
      </c>
      <c r="AU205" s="259" t="s">
        <v>80</v>
      </c>
      <c r="AV205" s="14" t="s">
        <v>146</v>
      </c>
      <c r="AW205" s="14" t="s">
        <v>30</v>
      </c>
      <c r="AX205" s="14" t="s">
        <v>80</v>
      </c>
      <c r="AY205" s="259" t="s">
        <v>139</v>
      </c>
    </row>
    <row r="206" s="2" customFormat="1" ht="21.75" customHeight="1">
      <c r="A206" s="38"/>
      <c r="B206" s="39"/>
      <c r="C206" s="218" t="s">
        <v>339</v>
      </c>
      <c r="D206" s="218" t="s">
        <v>141</v>
      </c>
      <c r="E206" s="219" t="s">
        <v>868</v>
      </c>
      <c r="F206" s="220" t="s">
        <v>869</v>
      </c>
      <c r="G206" s="221" t="s">
        <v>282</v>
      </c>
      <c r="H206" s="222">
        <v>42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196</v>
      </c>
      <c r="AT206" s="229" t="s">
        <v>141</v>
      </c>
      <c r="AU206" s="229" t="s">
        <v>80</v>
      </c>
      <c r="AY206" s="17" t="s">
        <v>139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80</v>
      </c>
      <c r="BK206" s="230">
        <f>ROUND(I206*H206,2)</f>
        <v>0</v>
      </c>
      <c r="BL206" s="17" t="s">
        <v>196</v>
      </c>
      <c r="BM206" s="229" t="s">
        <v>342</v>
      </c>
    </row>
    <row r="207" s="2" customFormat="1">
      <c r="A207" s="38"/>
      <c r="B207" s="39"/>
      <c r="C207" s="40"/>
      <c r="D207" s="231" t="s">
        <v>147</v>
      </c>
      <c r="E207" s="40"/>
      <c r="F207" s="232" t="s">
        <v>869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147</v>
      </c>
      <c r="AU207" s="17" t="s">
        <v>80</v>
      </c>
    </row>
    <row r="208" s="2" customFormat="1" ht="24.15" customHeight="1">
      <c r="A208" s="38"/>
      <c r="B208" s="39"/>
      <c r="C208" s="270" t="s">
        <v>249</v>
      </c>
      <c r="D208" s="270" t="s">
        <v>179</v>
      </c>
      <c r="E208" s="271" t="s">
        <v>870</v>
      </c>
      <c r="F208" s="272" t="s">
        <v>836</v>
      </c>
      <c r="G208" s="273" t="s">
        <v>837</v>
      </c>
      <c r="H208" s="274">
        <v>4</v>
      </c>
      <c r="I208" s="275"/>
      <c r="J208" s="276">
        <f>ROUND(I208*H208,2)</f>
        <v>0</v>
      </c>
      <c r="K208" s="272" t="s">
        <v>1</v>
      </c>
      <c r="L208" s="277"/>
      <c r="M208" s="278" t="s">
        <v>1</v>
      </c>
      <c r="N208" s="279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239</v>
      </c>
      <c r="AT208" s="229" t="s">
        <v>179</v>
      </c>
      <c r="AU208" s="229" t="s">
        <v>80</v>
      </c>
      <c r="AY208" s="17" t="s">
        <v>139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80</v>
      </c>
      <c r="BK208" s="230">
        <f>ROUND(I208*H208,2)</f>
        <v>0</v>
      </c>
      <c r="BL208" s="17" t="s">
        <v>196</v>
      </c>
      <c r="BM208" s="229" t="s">
        <v>346</v>
      </c>
    </row>
    <row r="209" s="2" customFormat="1">
      <c r="A209" s="38"/>
      <c r="B209" s="39"/>
      <c r="C209" s="40"/>
      <c r="D209" s="231" t="s">
        <v>147</v>
      </c>
      <c r="E209" s="40"/>
      <c r="F209" s="232" t="s">
        <v>836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147</v>
      </c>
      <c r="AU209" s="17" t="s">
        <v>80</v>
      </c>
    </row>
    <row r="210" s="2" customFormat="1" ht="33" customHeight="1">
      <c r="A210" s="38"/>
      <c r="B210" s="39"/>
      <c r="C210" s="218" t="s">
        <v>349</v>
      </c>
      <c r="D210" s="218" t="s">
        <v>141</v>
      </c>
      <c r="E210" s="219" t="s">
        <v>871</v>
      </c>
      <c r="F210" s="220" t="s">
        <v>872</v>
      </c>
      <c r="G210" s="221" t="s">
        <v>282</v>
      </c>
      <c r="H210" s="222">
        <v>30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196</v>
      </c>
      <c r="AT210" s="229" t="s">
        <v>141</v>
      </c>
      <c r="AU210" s="229" t="s">
        <v>80</v>
      </c>
      <c r="AY210" s="17" t="s">
        <v>139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80</v>
      </c>
      <c r="BK210" s="230">
        <f>ROUND(I210*H210,2)</f>
        <v>0</v>
      </c>
      <c r="BL210" s="17" t="s">
        <v>196</v>
      </c>
      <c r="BM210" s="229" t="s">
        <v>352</v>
      </c>
    </row>
    <row r="211" s="2" customFormat="1">
      <c r="A211" s="38"/>
      <c r="B211" s="39"/>
      <c r="C211" s="40"/>
      <c r="D211" s="231" t="s">
        <v>147</v>
      </c>
      <c r="E211" s="40"/>
      <c r="F211" s="232" t="s">
        <v>872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147</v>
      </c>
      <c r="AU211" s="17" t="s">
        <v>80</v>
      </c>
    </row>
    <row r="212" s="2" customFormat="1" ht="37.8" customHeight="1">
      <c r="A212" s="38"/>
      <c r="B212" s="39"/>
      <c r="C212" s="270" t="s">
        <v>255</v>
      </c>
      <c r="D212" s="270" t="s">
        <v>179</v>
      </c>
      <c r="E212" s="271" t="s">
        <v>873</v>
      </c>
      <c r="F212" s="272" t="s">
        <v>874</v>
      </c>
      <c r="G212" s="273" t="s">
        <v>282</v>
      </c>
      <c r="H212" s="274">
        <v>30</v>
      </c>
      <c r="I212" s="275"/>
      <c r="J212" s="276">
        <f>ROUND(I212*H212,2)</f>
        <v>0</v>
      </c>
      <c r="K212" s="272" t="s">
        <v>1</v>
      </c>
      <c r="L212" s="277"/>
      <c r="M212" s="278" t="s">
        <v>1</v>
      </c>
      <c r="N212" s="279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239</v>
      </c>
      <c r="AT212" s="229" t="s">
        <v>179</v>
      </c>
      <c r="AU212" s="229" t="s">
        <v>80</v>
      </c>
      <c r="AY212" s="17" t="s">
        <v>139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80</v>
      </c>
      <c r="BK212" s="230">
        <f>ROUND(I212*H212,2)</f>
        <v>0</v>
      </c>
      <c r="BL212" s="17" t="s">
        <v>196</v>
      </c>
      <c r="BM212" s="229" t="s">
        <v>355</v>
      </c>
    </row>
    <row r="213" s="2" customFormat="1">
      <c r="A213" s="38"/>
      <c r="B213" s="39"/>
      <c r="C213" s="40"/>
      <c r="D213" s="231" t="s">
        <v>147</v>
      </c>
      <c r="E213" s="40"/>
      <c r="F213" s="232" t="s">
        <v>874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147</v>
      </c>
      <c r="AU213" s="17" t="s">
        <v>80</v>
      </c>
    </row>
    <row r="214" s="2" customFormat="1" ht="24.15" customHeight="1">
      <c r="A214" s="38"/>
      <c r="B214" s="39"/>
      <c r="C214" s="218" t="s">
        <v>357</v>
      </c>
      <c r="D214" s="218" t="s">
        <v>141</v>
      </c>
      <c r="E214" s="219" t="s">
        <v>875</v>
      </c>
      <c r="F214" s="220" t="s">
        <v>876</v>
      </c>
      <c r="G214" s="221" t="s">
        <v>842</v>
      </c>
      <c r="H214" s="288"/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196</v>
      </c>
      <c r="AT214" s="229" t="s">
        <v>141</v>
      </c>
      <c r="AU214" s="229" t="s">
        <v>80</v>
      </c>
      <c r="AY214" s="17" t="s">
        <v>139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80</v>
      </c>
      <c r="BK214" s="230">
        <f>ROUND(I214*H214,2)</f>
        <v>0</v>
      </c>
      <c r="BL214" s="17" t="s">
        <v>196</v>
      </c>
      <c r="BM214" s="229" t="s">
        <v>359</v>
      </c>
    </row>
    <row r="215" s="2" customFormat="1">
      <c r="A215" s="38"/>
      <c r="B215" s="39"/>
      <c r="C215" s="40"/>
      <c r="D215" s="231" t="s">
        <v>147</v>
      </c>
      <c r="E215" s="40"/>
      <c r="F215" s="232" t="s">
        <v>876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147</v>
      </c>
      <c r="AU215" s="17" t="s">
        <v>80</v>
      </c>
    </row>
    <row r="216" s="2" customFormat="1" ht="24.15" customHeight="1">
      <c r="A216" s="38"/>
      <c r="B216" s="39"/>
      <c r="C216" s="218" t="s">
        <v>259</v>
      </c>
      <c r="D216" s="218" t="s">
        <v>141</v>
      </c>
      <c r="E216" s="219" t="s">
        <v>877</v>
      </c>
      <c r="F216" s="220" t="s">
        <v>878</v>
      </c>
      <c r="G216" s="221" t="s">
        <v>842</v>
      </c>
      <c r="H216" s="288"/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196</v>
      </c>
      <c r="AT216" s="229" t="s">
        <v>141</v>
      </c>
      <c r="AU216" s="229" t="s">
        <v>80</v>
      </c>
      <c r="AY216" s="17" t="s">
        <v>139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80</v>
      </c>
      <c r="BK216" s="230">
        <f>ROUND(I216*H216,2)</f>
        <v>0</v>
      </c>
      <c r="BL216" s="17" t="s">
        <v>196</v>
      </c>
      <c r="BM216" s="229" t="s">
        <v>364</v>
      </c>
    </row>
    <row r="217" s="2" customFormat="1">
      <c r="A217" s="38"/>
      <c r="B217" s="39"/>
      <c r="C217" s="40"/>
      <c r="D217" s="231" t="s">
        <v>147</v>
      </c>
      <c r="E217" s="40"/>
      <c r="F217" s="232" t="s">
        <v>878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147</v>
      </c>
      <c r="AU217" s="17" t="s">
        <v>80</v>
      </c>
    </row>
    <row r="218" s="12" customFormat="1" ht="25.92" customHeight="1">
      <c r="A218" s="12"/>
      <c r="B218" s="202"/>
      <c r="C218" s="203"/>
      <c r="D218" s="204" t="s">
        <v>72</v>
      </c>
      <c r="E218" s="205" t="s">
        <v>879</v>
      </c>
      <c r="F218" s="205" t="s">
        <v>880</v>
      </c>
      <c r="G218" s="203"/>
      <c r="H218" s="203"/>
      <c r="I218" s="206"/>
      <c r="J218" s="207">
        <f>BK218</f>
        <v>0</v>
      </c>
      <c r="K218" s="203"/>
      <c r="L218" s="208"/>
      <c r="M218" s="209"/>
      <c r="N218" s="210"/>
      <c r="O218" s="210"/>
      <c r="P218" s="211">
        <f>SUM(P219:P234)</f>
        <v>0</v>
      </c>
      <c r="Q218" s="210"/>
      <c r="R218" s="211">
        <f>SUM(R219:R234)</f>
        <v>0</v>
      </c>
      <c r="S218" s="210"/>
      <c r="T218" s="212">
        <f>SUM(T219:T234)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82</v>
      </c>
      <c r="AT218" s="214" t="s">
        <v>72</v>
      </c>
      <c r="AU218" s="214" t="s">
        <v>73</v>
      </c>
      <c r="AY218" s="213" t="s">
        <v>139</v>
      </c>
      <c r="BK218" s="215">
        <f>SUM(BK219:BK234)</f>
        <v>0</v>
      </c>
    </row>
    <row r="219" s="2" customFormat="1" ht="37.8" customHeight="1">
      <c r="A219" s="38"/>
      <c r="B219" s="39"/>
      <c r="C219" s="218" t="s">
        <v>367</v>
      </c>
      <c r="D219" s="218" t="s">
        <v>141</v>
      </c>
      <c r="E219" s="219" t="s">
        <v>881</v>
      </c>
      <c r="F219" s="220" t="s">
        <v>882</v>
      </c>
      <c r="G219" s="221" t="s">
        <v>212</v>
      </c>
      <c r="H219" s="222">
        <v>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196</v>
      </c>
      <c r="AT219" s="229" t="s">
        <v>141</v>
      </c>
      <c r="AU219" s="229" t="s">
        <v>80</v>
      </c>
      <c r="AY219" s="17" t="s">
        <v>139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80</v>
      </c>
      <c r="BK219" s="230">
        <f>ROUND(I219*H219,2)</f>
        <v>0</v>
      </c>
      <c r="BL219" s="17" t="s">
        <v>196</v>
      </c>
      <c r="BM219" s="229" t="s">
        <v>370</v>
      </c>
    </row>
    <row r="220" s="2" customFormat="1">
      <c r="A220" s="38"/>
      <c r="B220" s="39"/>
      <c r="C220" s="40"/>
      <c r="D220" s="231" t="s">
        <v>147</v>
      </c>
      <c r="E220" s="40"/>
      <c r="F220" s="232" t="s">
        <v>882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147</v>
      </c>
      <c r="AU220" s="17" t="s">
        <v>80</v>
      </c>
    </row>
    <row r="221" s="2" customFormat="1" ht="24.15" customHeight="1">
      <c r="A221" s="38"/>
      <c r="B221" s="39"/>
      <c r="C221" s="218" t="s">
        <v>264</v>
      </c>
      <c r="D221" s="218" t="s">
        <v>141</v>
      </c>
      <c r="E221" s="219" t="s">
        <v>883</v>
      </c>
      <c r="F221" s="220" t="s">
        <v>884</v>
      </c>
      <c r="G221" s="221" t="s">
        <v>212</v>
      </c>
      <c r="H221" s="222">
        <v>1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196</v>
      </c>
      <c r="AT221" s="229" t="s">
        <v>141</v>
      </c>
      <c r="AU221" s="229" t="s">
        <v>80</v>
      </c>
      <c r="AY221" s="17" t="s">
        <v>139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80</v>
      </c>
      <c r="BK221" s="230">
        <f>ROUND(I221*H221,2)</f>
        <v>0</v>
      </c>
      <c r="BL221" s="17" t="s">
        <v>196</v>
      </c>
      <c r="BM221" s="229" t="s">
        <v>374</v>
      </c>
    </row>
    <row r="222" s="2" customFormat="1">
      <c r="A222" s="38"/>
      <c r="B222" s="39"/>
      <c r="C222" s="40"/>
      <c r="D222" s="231" t="s">
        <v>147</v>
      </c>
      <c r="E222" s="40"/>
      <c r="F222" s="232" t="s">
        <v>884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147</v>
      </c>
      <c r="AU222" s="17" t="s">
        <v>80</v>
      </c>
    </row>
    <row r="223" s="2" customFormat="1" ht="37.8" customHeight="1">
      <c r="A223" s="38"/>
      <c r="B223" s="39"/>
      <c r="C223" s="218" t="s">
        <v>375</v>
      </c>
      <c r="D223" s="218" t="s">
        <v>141</v>
      </c>
      <c r="E223" s="219" t="s">
        <v>885</v>
      </c>
      <c r="F223" s="220" t="s">
        <v>886</v>
      </c>
      <c r="G223" s="221" t="s">
        <v>212</v>
      </c>
      <c r="H223" s="222">
        <v>1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38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196</v>
      </c>
      <c r="AT223" s="229" t="s">
        <v>141</v>
      </c>
      <c r="AU223" s="229" t="s">
        <v>80</v>
      </c>
      <c r="AY223" s="17" t="s">
        <v>139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80</v>
      </c>
      <c r="BK223" s="230">
        <f>ROUND(I223*H223,2)</f>
        <v>0</v>
      </c>
      <c r="BL223" s="17" t="s">
        <v>196</v>
      </c>
      <c r="BM223" s="229" t="s">
        <v>378</v>
      </c>
    </row>
    <row r="224" s="2" customFormat="1">
      <c r="A224" s="38"/>
      <c r="B224" s="39"/>
      <c r="C224" s="40"/>
      <c r="D224" s="231" t="s">
        <v>147</v>
      </c>
      <c r="E224" s="40"/>
      <c r="F224" s="232" t="s">
        <v>886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147</v>
      </c>
      <c r="AU224" s="17" t="s">
        <v>80</v>
      </c>
    </row>
    <row r="225" s="2" customFormat="1" ht="24.15" customHeight="1">
      <c r="A225" s="38"/>
      <c r="B225" s="39"/>
      <c r="C225" s="218" t="s">
        <v>271</v>
      </c>
      <c r="D225" s="218" t="s">
        <v>141</v>
      </c>
      <c r="E225" s="219" t="s">
        <v>887</v>
      </c>
      <c r="F225" s="220" t="s">
        <v>888</v>
      </c>
      <c r="G225" s="221" t="s">
        <v>212</v>
      </c>
      <c r="H225" s="222">
        <v>1</v>
      </c>
      <c r="I225" s="223"/>
      <c r="J225" s="224">
        <f>ROUND(I225*H225,2)</f>
        <v>0</v>
      </c>
      <c r="K225" s="220" t="s">
        <v>1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196</v>
      </c>
      <c r="AT225" s="229" t="s">
        <v>141</v>
      </c>
      <c r="AU225" s="229" t="s">
        <v>80</v>
      </c>
      <c r="AY225" s="17" t="s">
        <v>139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80</v>
      </c>
      <c r="BK225" s="230">
        <f>ROUND(I225*H225,2)</f>
        <v>0</v>
      </c>
      <c r="BL225" s="17" t="s">
        <v>196</v>
      </c>
      <c r="BM225" s="229" t="s">
        <v>382</v>
      </c>
    </row>
    <row r="226" s="2" customFormat="1">
      <c r="A226" s="38"/>
      <c r="B226" s="39"/>
      <c r="C226" s="40"/>
      <c r="D226" s="231" t="s">
        <v>147</v>
      </c>
      <c r="E226" s="40"/>
      <c r="F226" s="232" t="s">
        <v>888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147</v>
      </c>
      <c r="AU226" s="17" t="s">
        <v>80</v>
      </c>
    </row>
    <row r="227" s="2" customFormat="1" ht="24.15" customHeight="1">
      <c r="A227" s="38"/>
      <c r="B227" s="39"/>
      <c r="C227" s="218" t="s">
        <v>384</v>
      </c>
      <c r="D227" s="218" t="s">
        <v>141</v>
      </c>
      <c r="E227" s="219" t="s">
        <v>889</v>
      </c>
      <c r="F227" s="220" t="s">
        <v>890</v>
      </c>
      <c r="G227" s="221" t="s">
        <v>212</v>
      </c>
      <c r="H227" s="222">
        <v>3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38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196</v>
      </c>
      <c r="AT227" s="229" t="s">
        <v>141</v>
      </c>
      <c r="AU227" s="229" t="s">
        <v>80</v>
      </c>
      <c r="AY227" s="17" t="s">
        <v>139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80</v>
      </c>
      <c r="BK227" s="230">
        <f>ROUND(I227*H227,2)</f>
        <v>0</v>
      </c>
      <c r="BL227" s="17" t="s">
        <v>196</v>
      </c>
      <c r="BM227" s="229" t="s">
        <v>387</v>
      </c>
    </row>
    <row r="228" s="2" customFormat="1">
      <c r="A228" s="38"/>
      <c r="B228" s="39"/>
      <c r="C228" s="40"/>
      <c r="D228" s="231" t="s">
        <v>147</v>
      </c>
      <c r="E228" s="40"/>
      <c r="F228" s="232" t="s">
        <v>890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147</v>
      </c>
      <c r="AU228" s="17" t="s">
        <v>80</v>
      </c>
    </row>
    <row r="229" s="2" customFormat="1" ht="24.15" customHeight="1">
      <c r="A229" s="38"/>
      <c r="B229" s="39"/>
      <c r="C229" s="218" t="s">
        <v>277</v>
      </c>
      <c r="D229" s="218" t="s">
        <v>141</v>
      </c>
      <c r="E229" s="219" t="s">
        <v>891</v>
      </c>
      <c r="F229" s="220" t="s">
        <v>892</v>
      </c>
      <c r="G229" s="221" t="s">
        <v>212</v>
      </c>
      <c r="H229" s="222">
        <v>1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38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196</v>
      </c>
      <c r="AT229" s="229" t="s">
        <v>141</v>
      </c>
      <c r="AU229" s="229" t="s">
        <v>80</v>
      </c>
      <c r="AY229" s="17" t="s">
        <v>139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80</v>
      </c>
      <c r="BK229" s="230">
        <f>ROUND(I229*H229,2)</f>
        <v>0</v>
      </c>
      <c r="BL229" s="17" t="s">
        <v>196</v>
      </c>
      <c r="BM229" s="229" t="s">
        <v>391</v>
      </c>
    </row>
    <row r="230" s="2" customFormat="1">
      <c r="A230" s="38"/>
      <c r="B230" s="39"/>
      <c r="C230" s="40"/>
      <c r="D230" s="231" t="s">
        <v>147</v>
      </c>
      <c r="E230" s="40"/>
      <c r="F230" s="232" t="s">
        <v>892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147</v>
      </c>
      <c r="AU230" s="17" t="s">
        <v>80</v>
      </c>
    </row>
    <row r="231" s="2" customFormat="1" ht="24.15" customHeight="1">
      <c r="A231" s="38"/>
      <c r="B231" s="39"/>
      <c r="C231" s="218" t="s">
        <v>392</v>
      </c>
      <c r="D231" s="218" t="s">
        <v>141</v>
      </c>
      <c r="E231" s="219" t="s">
        <v>893</v>
      </c>
      <c r="F231" s="220" t="s">
        <v>894</v>
      </c>
      <c r="G231" s="221" t="s">
        <v>842</v>
      </c>
      <c r="H231" s="288"/>
      <c r="I231" s="223"/>
      <c r="J231" s="224">
        <f>ROUND(I231*H231,2)</f>
        <v>0</v>
      </c>
      <c r="K231" s="220" t="s">
        <v>1</v>
      </c>
      <c r="L231" s="44"/>
      <c r="M231" s="225" t="s">
        <v>1</v>
      </c>
      <c r="N231" s="226" t="s">
        <v>38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196</v>
      </c>
      <c r="AT231" s="229" t="s">
        <v>141</v>
      </c>
      <c r="AU231" s="229" t="s">
        <v>80</v>
      </c>
      <c r="AY231" s="17" t="s">
        <v>139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80</v>
      </c>
      <c r="BK231" s="230">
        <f>ROUND(I231*H231,2)</f>
        <v>0</v>
      </c>
      <c r="BL231" s="17" t="s">
        <v>196</v>
      </c>
      <c r="BM231" s="229" t="s">
        <v>395</v>
      </c>
    </row>
    <row r="232" s="2" customFormat="1">
      <c r="A232" s="38"/>
      <c r="B232" s="39"/>
      <c r="C232" s="40"/>
      <c r="D232" s="231" t="s">
        <v>147</v>
      </c>
      <c r="E232" s="40"/>
      <c r="F232" s="232" t="s">
        <v>894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147</v>
      </c>
      <c r="AU232" s="17" t="s">
        <v>80</v>
      </c>
    </row>
    <row r="233" s="2" customFormat="1" ht="24.15" customHeight="1">
      <c r="A233" s="38"/>
      <c r="B233" s="39"/>
      <c r="C233" s="218" t="s">
        <v>283</v>
      </c>
      <c r="D233" s="218" t="s">
        <v>141</v>
      </c>
      <c r="E233" s="219" t="s">
        <v>895</v>
      </c>
      <c r="F233" s="220" t="s">
        <v>896</v>
      </c>
      <c r="G233" s="221" t="s">
        <v>842</v>
      </c>
      <c r="H233" s="288"/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196</v>
      </c>
      <c r="AT233" s="229" t="s">
        <v>141</v>
      </c>
      <c r="AU233" s="229" t="s">
        <v>80</v>
      </c>
      <c r="AY233" s="17" t="s">
        <v>139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80</v>
      </c>
      <c r="BK233" s="230">
        <f>ROUND(I233*H233,2)</f>
        <v>0</v>
      </c>
      <c r="BL233" s="17" t="s">
        <v>196</v>
      </c>
      <c r="BM233" s="229" t="s">
        <v>400</v>
      </c>
    </row>
    <row r="234" s="2" customFormat="1">
      <c r="A234" s="38"/>
      <c r="B234" s="39"/>
      <c r="C234" s="40"/>
      <c r="D234" s="231" t="s">
        <v>147</v>
      </c>
      <c r="E234" s="40"/>
      <c r="F234" s="232" t="s">
        <v>896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147</v>
      </c>
      <c r="AU234" s="17" t="s">
        <v>80</v>
      </c>
    </row>
    <row r="235" s="12" customFormat="1" ht="25.92" customHeight="1">
      <c r="A235" s="12"/>
      <c r="B235" s="202"/>
      <c r="C235" s="203"/>
      <c r="D235" s="204" t="s">
        <v>72</v>
      </c>
      <c r="E235" s="205" t="s">
        <v>505</v>
      </c>
      <c r="F235" s="205" t="s">
        <v>506</v>
      </c>
      <c r="G235" s="203"/>
      <c r="H235" s="203"/>
      <c r="I235" s="206"/>
      <c r="J235" s="207">
        <f>BK235</f>
        <v>0</v>
      </c>
      <c r="K235" s="203"/>
      <c r="L235" s="208"/>
      <c r="M235" s="209"/>
      <c r="N235" s="210"/>
      <c r="O235" s="210"/>
      <c r="P235" s="211">
        <f>P236</f>
        <v>0</v>
      </c>
      <c r="Q235" s="210"/>
      <c r="R235" s="211">
        <f>R236</f>
        <v>0</v>
      </c>
      <c r="S235" s="210"/>
      <c r="T235" s="212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82</v>
      </c>
      <c r="AT235" s="214" t="s">
        <v>72</v>
      </c>
      <c r="AU235" s="214" t="s">
        <v>73</v>
      </c>
      <c r="AY235" s="213" t="s">
        <v>139</v>
      </c>
      <c r="BK235" s="215">
        <f>BK236</f>
        <v>0</v>
      </c>
    </row>
    <row r="236" s="12" customFormat="1" ht="22.8" customHeight="1">
      <c r="A236" s="12"/>
      <c r="B236" s="202"/>
      <c r="C236" s="203"/>
      <c r="D236" s="204" t="s">
        <v>72</v>
      </c>
      <c r="E236" s="216" t="s">
        <v>897</v>
      </c>
      <c r="F236" s="216" t="s">
        <v>898</v>
      </c>
      <c r="G236" s="203"/>
      <c r="H236" s="203"/>
      <c r="I236" s="206"/>
      <c r="J236" s="217">
        <f>BK236</f>
        <v>0</v>
      </c>
      <c r="K236" s="203"/>
      <c r="L236" s="208"/>
      <c r="M236" s="209"/>
      <c r="N236" s="210"/>
      <c r="O236" s="210"/>
      <c r="P236" s="211">
        <f>SUM(P237:P240)</f>
        <v>0</v>
      </c>
      <c r="Q236" s="210"/>
      <c r="R236" s="211">
        <f>SUM(R237:R240)</f>
        <v>0</v>
      </c>
      <c r="S236" s="210"/>
      <c r="T236" s="212">
        <f>SUM(T237:T240)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82</v>
      </c>
      <c r="AT236" s="214" t="s">
        <v>72</v>
      </c>
      <c r="AU236" s="214" t="s">
        <v>80</v>
      </c>
      <c r="AY236" s="213" t="s">
        <v>139</v>
      </c>
      <c r="BK236" s="215">
        <f>SUM(BK237:BK240)</f>
        <v>0</v>
      </c>
    </row>
    <row r="237" s="2" customFormat="1" ht="66.75" customHeight="1">
      <c r="A237" s="38"/>
      <c r="B237" s="39"/>
      <c r="C237" s="218" t="s">
        <v>403</v>
      </c>
      <c r="D237" s="218" t="s">
        <v>141</v>
      </c>
      <c r="E237" s="219" t="s">
        <v>899</v>
      </c>
      <c r="F237" s="220" t="s">
        <v>900</v>
      </c>
      <c r="G237" s="221" t="s">
        <v>212</v>
      </c>
      <c r="H237" s="222">
        <v>1</v>
      </c>
      <c r="I237" s="223"/>
      <c r="J237" s="224">
        <f>ROUND(I237*H237,2)</f>
        <v>0</v>
      </c>
      <c r="K237" s="220" t="s">
        <v>1</v>
      </c>
      <c r="L237" s="44"/>
      <c r="M237" s="225" t="s">
        <v>1</v>
      </c>
      <c r="N237" s="226" t="s">
        <v>38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196</v>
      </c>
      <c r="AT237" s="229" t="s">
        <v>141</v>
      </c>
      <c r="AU237" s="229" t="s">
        <v>82</v>
      </c>
      <c r="AY237" s="17" t="s">
        <v>139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80</v>
      </c>
      <c r="BK237" s="230">
        <f>ROUND(I237*H237,2)</f>
        <v>0</v>
      </c>
      <c r="BL237" s="17" t="s">
        <v>196</v>
      </c>
      <c r="BM237" s="229" t="s">
        <v>407</v>
      </c>
    </row>
    <row r="238" s="2" customFormat="1">
      <c r="A238" s="38"/>
      <c r="B238" s="39"/>
      <c r="C238" s="40"/>
      <c r="D238" s="231" t="s">
        <v>147</v>
      </c>
      <c r="E238" s="40"/>
      <c r="F238" s="232" t="s">
        <v>900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147</v>
      </c>
      <c r="AU238" s="17" t="s">
        <v>82</v>
      </c>
    </row>
    <row r="239" s="2" customFormat="1" ht="44.25" customHeight="1">
      <c r="A239" s="38"/>
      <c r="B239" s="39"/>
      <c r="C239" s="218" t="s">
        <v>289</v>
      </c>
      <c r="D239" s="218" t="s">
        <v>141</v>
      </c>
      <c r="E239" s="219" t="s">
        <v>901</v>
      </c>
      <c r="F239" s="220" t="s">
        <v>902</v>
      </c>
      <c r="G239" s="221" t="s">
        <v>212</v>
      </c>
      <c r="H239" s="222">
        <v>1</v>
      </c>
      <c r="I239" s="223"/>
      <c r="J239" s="224">
        <f>ROUND(I239*H239,2)</f>
        <v>0</v>
      </c>
      <c r="K239" s="220" t="s">
        <v>1</v>
      </c>
      <c r="L239" s="44"/>
      <c r="M239" s="225" t="s">
        <v>1</v>
      </c>
      <c r="N239" s="226" t="s">
        <v>38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196</v>
      </c>
      <c r="AT239" s="229" t="s">
        <v>141</v>
      </c>
      <c r="AU239" s="229" t="s">
        <v>82</v>
      </c>
      <c r="AY239" s="17" t="s">
        <v>139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80</v>
      </c>
      <c r="BK239" s="230">
        <f>ROUND(I239*H239,2)</f>
        <v>0</v>
      </c>
      <c r="BL239" s="17" t="s">
        <v>196</v>
      </c>
      <c r="BM239" s="229" t="s">
        <v>410</v>
      </c>
    </row>
    <row r="240" s="2" customFormat="1">
      <c r="A240" s="38"/>
      <c r="B240" s="39"/>
      <c r="C240" s="40"/>
      <c r="D240" s="231" t="s">
        <v>147</v>
      </c>
      <c r="E240" s="40"/>
      <c r="F240" s="232" t="s">
        <v>902</v>
      </c>
      <c r="G240" s="40"/>
      <c r="H240" s="40"/>
      <c r="I240" s="233"/>
      <c r="J240" s="40"/>
      <c r="K240" s="40"/>
      <c r="L240" s="44"/>
      <c r="M240" s="284"/>
      <c r="N240" s="285"/>
      <c r="O240" s="286"/>
      <c r="P240" s="286"/>
      <c r="Q240" s="286"/>
      <c r="R240" s="286"/>
      <c r="S240" s="286"/>
      <c r="T240" s="287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147</v>
      </c>
      <c r="AU240" s="17" t="s">
        <v>82</v>
      </c>
    </row>
    <row r="241" s="2" customFormat="1" ht="6.96" customHeight="1">
      <c r="A241" s="38"/>
      <c r="B241" s="66"/>
      <c r="C241" s="67"/>
      <c r="D241" s="67"/>
      <c r="E241" s="67"/>
      <c r="F241" s="67"/>
      <c r="G241" s="67"/>
      <c r="H241" s="67"/>
      <c r="I241" s="67"/>
      <c r="J241" s="67"/>
      <c r="K241" s="67"/>
      <c r="L241" s="44"/>
      <c r="M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</sheetData>
  <sheetProtection sheet="1" autoFilter="0" formatColumns="0" formatRows="0" objects="1" scenarios="1" spinCount="100000" saltValue="l+i5NQf1qU2sOrcMQoFuklWjePEp34xBcE2cGjBwDWc30opwx0gfxaRCKE8Nt5J0V9Bch90WmxfbXty/jp9Lzg==" hashValue="LJw6p8mcO8jgPIdHl8ZSGXwL6Wf6rnSz9JEXduF9z/hcGyfEO+JY94LrFFMAifZvTTvIaH/dZIQqUn9rwsUHFA==" algorithmName="SHA-512" password="CC35"/>
  <autoFilter ref="C122:K24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Předměřice nad Labem - Stavědlo I. - napojení vody 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903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ROUND((SUM(BE124:BE205)),  2)</f>
        <v>0</v>
      </c>
      <c r="G33" s="38"/>
      <c r="H33" s="38"/>
      <c r="I33" s="155">
        <v>0.20999999999999999</v>
      </c>
      <c r="J33" s="154">
        <f>ROUND(((SUM(BE124:BE205))*I33),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ROUND((SUM(BF124:BF205)),  2)</f>
        <v>0</v>
      </c>
      <c r="G34" s="38"/>
      <c r="H34" s="38"/>
      <c r="I34" s="155">
        <v>0.14999999999999999</v>
      </c>
      <c r="J34" s="154">
        <f>ROUND(((SUM(BF124:BF205))*I34),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ROUND((SUM(BG124:BG205)),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ROUND((SUM(BH124:BH205)),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ROUND((SUM(BI124:BI205)),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Předměřice nad Labem - Stavědlo I. - napojení vody 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2.1 -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109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904</v>
      </c>
      <c r="E99" s="188"/>
      <c r="F99" s="188"/>
      <c r="G99" s="188"/>
      <c r="H99" s="188"/>
      <c r="I99" s="188"/>
      <c r="J99" s="189">
        <f>J165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111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112</v>
      </c>
      <c r="E101" s="188"/>
      <c r="F101" s="188"/>
      <c r="G101" s="188"/>
      <c r="H101" s="188"/>
      <c r="I101" s="188"/>
      <c r="J101" s="189">
        <f>J177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113</v>
      </c>
      <c r="E102" s="188"/>
      <c r="F102" s="188"/>
      <c r="G102" s="188"/>
      <c r="H102" s="188"/>
      <c r="I102" s="188"/>
      <c r="J102" s="189">
        <f>J189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114</v>
      </c>
      <c r="E103" s="182"/>
      <c r="F103" s="182"/>
      <c r="G103" s="182"/>
      <c r="H103" s="182"/>
      <c r="I103" s="182"/>
      <c r="J103" s="183">
        <f>J193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122</v>
      </c>
      <c r="E104" s="188"/>
      <c r="F104" s="188"/>
      <c r="G104" s="188"/>
      <c r="H104" s="188"/>
      <c r="I104" s="188"/>
      <c r="J104" s="189">
        <f>J194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124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Předměřice nad Labem - Stavědlo I. - napojení vody a kanalizace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2.1 - Stavební část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15. 5. 2023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31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125</v>
      </c>
      <c r="D123" s="194" t="s">
        <v>58</v>
      </c>
      <c r="E123" s="194" t="s">
        <v>54</v>
      </c>
      <c r="F123" s="194" t="s">
        <v>55</v>
      </c>
      <c r="G123" s="194" t="s">
        <v>126</v>
      </c>
      <c r="H123" s="194" t="s">
        <v>127</v>
      </c>
      <c r="I123" s="194" t="s">
        <v>128</v>
      </c>
      <c r="J123" s="194" t="s">
        <v>102</v>
      </c>
      <c r="K123" s="195" t="s">
        <v>129</v>
      </c>
      <c r="L123" s="196"/>
      <c r="M123" s="100" t="s">
        <v>1</v>
      </c>
      <c r="N123" s="101" t="s">
        <v>37</v>
      </c>
      <c r="O123" s="101" t="s">
        <v>130</v>
      </c>
      <c r="P123" s="101" t="s">
        <v>131</v>
      </c>
      <c r="Q123" s="101" t="s">
        <v>132</v>
      </c>
      <c r="R123" s="101" t="s">
        <v>133</v>
      </c>
      <c r="S123" s="101" t="s">
        <v>134</v>
      </c>
      <c r="T123" s="102" t="s">
        <v>135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136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P125+P193</f>
        <v>0</v>
      </c>
      <c r="Q124" s="104"/>
      <c r="R124" s="199">
        <f>R125+R193</f>
        <v>0</v>
      </c>
      <c r="S124" s="104"/>
      <c r="T124" s="200">
        <f>T125+T193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72</v>
      </c>
      <c r="AU124" s="17" t="s">
        <v>104</v>
      </c>
      <c r="BK124" s="201">
        <f>BK125+BK193</f>
        <v>0</v>
      </c>
    </row>
    <row r="125" s="12" customFormat="1" ht="25.92" customHeight="1">
      <c r="A125" s="12"/>
      <c r="B125" s="202"/>
      <c r="C125" s="203"/>
      <c r="D125" s="204" t="s">
        <v>72</v>
      </c>
      <c r="E125" s="205" t="s">
        <v>137</v>
      </c>
      <c r="F125" s="205" t="s">
        <v>138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P126+P165+P171+P177+P189</f>
        <v>0</v>
      </c>
      <c r="Q125" s="210"/>
      <c r="R125" s="211">
        <f>R126+R165+R171+R177+R189</f>
        <v>0</v>
      </c>
      <c r="S125" s="210"/>
      <c r="T125" s="212">
        <f>T126+T165+T171+T177+T189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80</v>
      </c>
      <c r="AT125" s="214" t="s">
        <v>72</v>
      </c>
      <c r="AU125" s="214" t="s">
        <v>73</v>
      </c>
      <c r="AY125" s="213" t="s">
        <v>139</v>
      </c>
      <c r="BK125" s="215">
        <f>BK126+BK165+BK171+BK177+BK189</f>
        <v>0</v>
      </c>
    </row>
    <row r="126" s="12" customFormat="1" ht="22.8" customHeight="1">
      <c r="A126" s="12"/>
      <c r="B126" s="202"/>
      <c r="C126" s="203"/>
      <c r="D126" s="204" t="s">
        <v>72</v>
      </c>
      <c r="E126" s="216" t="s">
        <v>162</v>
      </c>
      <c r="F126" s="216" t="s">
        <v>246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SUM(P127:P164)</f>
        <v>0</v>
      </c>
      <c r="Q126" s="210"/>
      <c r="R126" s="211">
        <f>SUM(R127:R164)</f>
        <v>0</v>
      </c>
      <c r="S126" s="210"/>
      <c r="T126" s="212">
        <f>SUM(T127:T164)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80</v>
      </c>
      <c r="AT126" s="214" t="s">
        <v>72</v>
      </c>
      <c r="AU126" s="214" t="s">
        <v>80</v>
      </c>
      <c r="AY126" s="213" t="s">
        <v>139</v>
      </c>
      <c r="BK126" s="215">
        <f>SUM(BK127:BK164)</f>
        <v>0</v>
      </c>
    </row>
    <row r="127" s="2" customFormat="1" ht="24.15" customHeight="1">
      <c r="A127" s="38"/>
      <c r="B127" s="39"/>
      <c r="C127" s="218" t="s">
        <v>80</v>
      </c>
      <c r="D127" s="218" t="s">
        <v>141</v>
      </c>
      <c r="E127" s="219" t="s">
        <v>905</v>
      </c>
      <c r="F127" s="220" t="s">
        <v>906</v>
      </c>
      <c r="G127" s="221" t="s">
        <v>144</v>
      </c>
      <c r="H127" s="222">
        <v>17.852</v>
      </c>
      <c r="I127" s="223"/>
      <c r="J127" s="224">
        <f>ROUND(I127*H127,2)</f>
        <v>0</v>
      </c>
      <c r="K127" s="220" t="s">
        <v>145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146</v>
      </c>
      <c r="AT127" s="229" t="s">
        <v>141</v>
      </c>
      <c r="AU127" s="229" t="s">
        <v>82</v>
      </c>
      <c r="AY127" s="17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80</v>
      </c>
      <c r="BK127" s="230">
        <f>ROUND(I127*H127,2)</f>
        <v>0</v>
      </c>
      <c r="BL127" s="17" t="s">
        <v>146</v>
      </c>
      <c r="BM127" s="229" t="s">
        <v>82</v>
      </c>
    </row>
    <row r="128" s="2" customFormat="1">
      <c r="A128" s="38"/>
      <c r="B128" s="39"/>
      <c r="C128" s="40"/>
      <c r="D128" s="231" t="s">
        <v>147</v>
      </c>
      <c r="E128" s="40"/>
      <c r="F128" s="232" t="s">
        <v>906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82</v>
      </c>
    </row>
    <row r="129" s="2" customFormat="1">
      <c r="A129" s="38"/>
      <c r="B129" s="39"/>
      <c r="C129" s="40"/>
      <c r="D129" s="236" t="s">
        <v>148</v>
      </c>
      <c r="E129" s="40"/>
      <c r="F129" s="237" t="s">
        <v>907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148</v>
      </c>
      <c r="AU129" s="17" t="s">
        <v>82</v>
      </c>
    </row>
    <row r="130" s="13" customFormat="1">
      <c r="A130" s="13"/>
      <c r="B130" s="238"/>
      <c r="C130" s="239"/>
      <c r="D130" s="231" t="s">
        <v>150</v>
      </c>
      <c r="E130" s="240" t="s">
        <v>1</v>
      </c>
      <c r="F130" s="241" t="s">
        <v>908</v>
      </c>
      <c r="G130" s="239"/>
      <c r="H130" s="242">
        <v>17.852</v>
      </c>
      <c r="I130" s="243"/>
      <c r="J130" s="239"/>
      <c r="K130" s="239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150</v>
      </c>
      <c r="AU130" s="248" t="s">
        <v>82</v>
      </c>
      <c r="AV130" s="13" t="s">
        <v>82</v>
      </c>
      <c r="AW130" s="13" t="s">
        <v>30</v>
      </c>
      <c r="AX130" s="13" t="s">
        <v>73</v>
      </c>
      <c r="AY130" s="248" t="s">
        <v>139</v>
      </c>
    </row>
    <row r="131" s="14" customFormat="1">
      <c r="A131" s="14"/>
      <c r="B131" s="249"/>
      <c r="C131" s="250"/>
      <c r="D131" s="231" t="s">
        <v>150</v>
      </c>
      <c r="E131" s="251" t="s">
        <v>1</v>
      </c>
      <c r="F131" s="252" t="s">
        <v>152</v>
      </c>
      <c r="G131" s="250"/>
      <c r="H131" s="253">
        <v>17.852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150</v>
      </c>
      <c r="AU131" s="259" t="s">
        <v>82</v>
      </c>
      <c r="AV131" s="14" t="s">
        <v>146</v>
      </c>
      <c r="AW131" s="14" t="s">
        <v>30</v>
      </c>
      <c r="AX131" s="14" t="s">
        <v>80</v>
      </c>
      <c r="AY131" s="259" t="s">
        <v>139</v>
      </c>
    </row>
    <row r="132" s="2" customFormat="1" ht="33" customHeight="1">
      <c r="A132" s="38"/>
      <c r="B132" s="39"/>
      <c r="C132" s="218" t="s">
        <v>82</v>
      </c>
      <c r="D132" s="218" t="s">
        <v>141</v>
      </c>
      <c r="E132" s="219" t="s">
        <v>909</v>
      </c>
      <c r="F132" s="220" t="s">
        <v>910</v>
      </c>
      <c r="G132" s="221" t="s">
        <v>144</v>
      </c>
      <c r="H132" s="222">
        <v>17.852</v>
      </c>
      <c r="I132" s="223"/>
      <c r="J132" s="224">
        <f>ROUND(I132*H132,2)</f>
        <v>0</v>
      </c>
      <c r="K132" s="220" t="s">
        <v>145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146</v>
      </c>
      <c r="AT132" s="229" t="s">
        <v>141</v>
      </c>
      <c r="AU132" s="229" t="s">
        <v>82</v>
      </c>
      <c r="AY132" s="17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80</v>
      </c>
      <c r="BK132" s="230">
        <f>ROUND(I132*H132,2)</f>
        <v>0</v>
      </c>
      <c r="BL132" s="17" t="s">
        <v>146</v>
      </c>
      <c r="BM132" s="229" t="s">
        <v>146</v>
      </c>
    </row>
    <row r="133" s="2" customFormat="1">
      <c r="A133" s="38"/>
      <c r="B133" s="39"/>
      <c r="C133" s="40"/>
      <c r="D133" s="231" t="s">
        <v>147</v>
      </c>
      <c r="E133" s="40"/>
      <c r="F133" s="232" t="s">
        <v>910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82</v>
      </c>
    </row>
    <row r="134" s="2" customFormat="1">
      <c r="A134" s="38"/>
      <c r="B134" s="39"/>
      <c r="C134" s="40"/>
      <c r="D134" s="236" t="s">
        <v>148</v>
      </c>
      <c r="E134" s="40"/>
      <c r="F134" s="237" t="s">
        <v>911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148</v>
      </c>
      <c r="AU134" s="17" t="s">
        <v>82</v>
      </c>
    </row>
    <row r="135" s="13" customFormat="1">
      <c r="A135" s="13"/>
      <c r="B135" s="238"/>
      <c r="C135" s="239"/>
      <c r="D135" s="231" t="s">
        <v>150</v>
      </c>
      <c r="E135" s="240" t="s">
        <v>1</v>
      </c>
      <c r="F135" s="241" t="s">
        <v>912</v>
      </c>
      <c r="G135" s="239"/>
      <c r="H135" s="242">
        <v>17.852</v>
      </c>
      <c r="I135" s="243"/>
      <c r="J135" s="239"/>
      <c r="K135" s="239"/>
      <c r="L135" s="244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8" t="s">
        <v>150</v>
      </c>
      <c r="AU135" s="248" t="s">
        <v>82</v>
      </c>
      <c r="AV135" s="13" t="s">
        <v>82</v>
      </c>
      <c r="AW135" s="13" t="s">
        <v>30</v>
      </c>
      <c r="AX135" s="13" t="s">
        <v>73</v>
      </c>
      <c r="AY135" s="248" t="s">
        <v>139</v>
      </c>
    </row>
    <row r="136" s="14" customFormat="1">
      <c r="A136" s="14"/>
      <c r="B136" s="249"/>
      <c r="C136" s="250"/>
      <c r="D136" s="231" t="s">
        <v>150</v>
      </c>
      <c r="E136" s="251" t="s">
        <v>1</v>
      </c>
      <c r="F136" s="252" t="s">
        <v>152</v>
      </c>
      <c r="G136" s="250"/>
      <c r="H136" s="253">
        <v>17.852</v>
      </c>
      <c r="I136" s="254"/>
      <c r="J136" s="250"/>
      <c r="K136" s="250"/>
      <c r="L136" s="255"/>
      <c r="M136" s="256"/>
      <c r="N136" s="257"/>
      <c r="O136" s="257"/>
      <c r="P136" s="257"/>
      <c r="Q136" s="257"/>
      <c r="R136" s="257"/>
      <c r="S136" s="257"/>
      <c r="T136" s="25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9" t="s">
        <v>150</v>
      </c>
      <c r="AU136" s="259" t="s">
        <v>82</v>
      </c>
      <c r="AV136" s="14" t="s">
        <v>146</v>
      </c>
      <c r="AW136" s="14" t="s">
        <v>30</v>
      </c>
      <c r="AX136" s="14" t="s">
        <v>80</v>
      </c>
      <c r="AY136" s="259" t="s">
        <v>139</v>
      </c>
    </row>
    <row r="137" s="2" customFormat="1" ht="37.8" customHeight="1">
      <c r="A137" s="38"/>
      <c r="B137" s="39"/>
      <c r="C137" s="218" t="s">
        <v>159</v>
      </c>
      <c r="D137" s="218" t="s">
        <v>141</v>
      </c>
      <c r="E137" s="219" t="s">
        <v>913</v>
      </c>
      <c r="F137" s="220" t="s">
        <v>914</v>
      </c>
      <c r="G137" s="221" t="s">
        <v>144</v>
      </c>
      <c r="H137" s="222">
        <v>17.852</v>
      </c>
      <c r="I137" s="223"/>
      <c r="J137" s="224">
        <f>ROUND(I137*H137,2)</f>
        <v>0</v>
      </c>
      <c r="K137" s="220" t="s">
        <v>145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146</v>
      </c>
      <c r="AT137" s="229" t="s">
        <v>141</v>
      </c>
      <c r="AU137" s="229" t="s">
        <v>82</v>
      </c>
      <c r="AY137" s="17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80</v>
      </c>
      <c r="BK137" s="230">
        <f>ROUND(I137*H137,2)</f>
        <v>0</v>
      </c>
      <c r="BL137" s="17" t="s">
        <v>146</v>
      </c>
      <c r="BM137" s="229" t="s">
        <v>162</v>
      </c>
    </row>
    <row r="138" s="2" customFormat="1">
      <c r="A138" s="38"/>
      <c r="B138" s="39"/>
      <c r="C138" s="40"/>
      <c r="D138" s="231" t="s">
        <v>147</v>
      </c>
      <c r="E138" s="40"/>
      <c r="F138" s="232" t="s">
        <v>914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82</v>
      </c>
    </row>
    <row r="139" s="2" customFormat="1">
      <c r="A139" s="38"/>
      <c r="B139" s="39"/>
      <c r="C139" s="40"/>
      <c r="D139" s="236" t="s">
        <v>148</v>
      </c>
      <c r="E139" s="40"/>
      <c r="F139" s="237" t="s">
        <v>915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148</v>
      </c>
      <c r="AU139" s="17" t="s">
        <v>82</v>
      </c>
    </row>
    <row r="140" s="15" customFormat="1">
      <c r="A140" s="15"/>
      <c r="B140" s="260"/>
      <c r="C140" s="261"/>
      <c r="D140" s="231" t="s">
        <v>150</v>
      </c>
      <c r="E140" s="262" t="s">
        <v>1</v>
      </c>
      <c r="F140" s="263" t="s">
        <v>157</v>
      </c>
      <c r="G140" s="261"/>
      <c r="H140" s="262" t="s">
        <v>1</v>
      </c>
      <c r="I140" s="264"/>
      <c r="J140" s="261"/>
      <c r="K140" s="261"/>
      <c r="L140" s="265"/>
      <c r="M140" s="266"/>
      <c r="N140" s="267"/>
      <c r="O140" s="267"/>
      <c r="P140" s="267"/>
      <c r="Q140" s="267"/>
      <c r="R140" s="267"/>
      <c r="S140" s="267"/>
      <c r="T140" s="26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9" t="s">
        <v>150</v>
      </c>
      <c r="AU140" s="269" t="s">
        <v>82</v>
      </c>
      <c r="AV140" s="15" t="s">
        <v>80</v>
      </c>
      <c r="AW140" s="15" t="s">
        <v>30</v>
      </c>
      <c r="AX140" s="15" t="s">
        <v>73</v>
      </c>
      <c r="AY140" s="269" t="s">
        <v>139</v>
      </c>
    </row>
    <row r="141" s="13" customFormat="1">
      <c r="A141" s="13"/>
      <c r="B141" s="238"/>
      <c r="C141" s="239"/>
      <c r="D141" s="231" t="s">
        <v>150</v>
      </c>
      <c r="E141" s="240" t="s">
        <v>1</v>
      </c>
      <c r="F141" s="241" t="s">
        <v>916</v>
      </c>
      <c r="G141" s="239"/>
      <c r="H141" s="242">
        <v>17.852</v>
      </c>
      <c r="I141" s="243"/>
      <c r="J141" s="239"/>
      <c r="K141" s="239"/>
      <c r="L141" s="244"/>
      <c r="M141" s="245"/>
      <c r="N141" s="246"/>
      <c r="O141" s="246"/>
      <c r="P141" s="246"/>
      <c r="Q141" s="246"/>
      <c r="R141" s="246"/>
      <c r="S141" s="246"/>
      <c r="T141" s="247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8" t="s">
        <v>150</v>
      </c>
      <c r="AU141" s="248" t="s">
        <v>82</v>
      </c>
      <c r="AV141" s="13" t="s">
        <v>82</v>
      </c>
      <c r="AW141" s="13" t="s">
        <v>30</v>
      </c>
      <c r="AX141" s="13" t="s">
        <v>73</v>
      </c>
      <c r="AY141" s="248" t="s">
        <v>139</v>
      </c>
    </row>
    <row r="142" s="14" customFormat="1">
      <c r="A142" s="14"/>
      <c r="B142" s="249"/>
      <c r="C142" s="250"/>
      <c r="D142" s="231" t="s">
        <v>150</v>
      </c>
      <c r="E142" s="251" t="s">
        <v>1</v>
      </c>
      <c r="F142" s="252" t="s">
        <v>152</v>
      </c>
      <c r="G142" s="250"/>
      <c r="H142" s="253">
        <v>17.852</v>
      </c>
      <c r="I142" s="254"/>
      <c r="J142" s="250"/>
      <c r="K142" s="250"/>
      <c r="L142" s="255"/>
      <c r="M142" s="256"/>
      <c r="N142" s="257"/>
      <c r="O142" s="257"/>
      <c r="P142" s="257"/>
      <c r="Q142" s="257"/>
      <c r="R142" s="257"/>
      <c r="S142" s="257"/>
      <c r="T142" s="25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9" t="s">
        <v>150</v>
      </c>
      <c r="AU142" s="259" t="s">
        <v>82</v>
      </c>
      <c r="AV142" s="14" t="s">
        <v>146</v>
      </c>
      <c r="AW142" s="14" t="s">
        <v>30</v>
      </c>
      <c r="AX142" s="14" t="s">
        <v>80</v>
      </c>
      <c r="AY142" s="259" t="s">
        <v>139</v>
      </c>
    </row>
    <row r="143" s="2" customFormat="1" ht="24.15" customHeight="1">
      <c r="A143" s="38"/>
      <c r="B143" s="39"/>
      <c r="C143" s="218" t="s">
        <v>146</v>
      </c>
      <c r="D143" s="218" t="s">
        <v>141</v>
      </c>
      <c r="E143" s="219" t="s">
        <v>917</v>
      </c>
      <c r="F143" s="220" t="s">
        <v>918</v>
      </c>
      <c r="G143" s="221" t="s">
        <v>144</v>
      </c>
      <c r="H143" s="222">
        <v>17.852</v>
      </c>
      <c r="I143" s="223"/>
      <c r="J143" s="224">
        <f>ROUND(I143*H143,2)</f>
        <v>0</v>
      </c>
      <c r="K143" s="220" t="s">
        <v>145</v>
      </c>
      <c r="L143" s="44"/>
      <c r="M143" s="225" t="s">
        <v>1</v>
      </c>
      <c r="N143" s="226" t="s">
        <v>38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146</v>
      </c>
      <c r="AT143" s="229" t="s">
        <v>141</v>
      </c>
      <c r="AU143" s="229" t="s">
        <v>82</v>
      </c>
      <c r="AY143" s="17" t="s">
        <v>139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80</v>
      </c>
      <c r="BK143" s="230">
        <f>ROUND(I143*H143,2)</f>
        <v>0</v>
      </c>
      <c r="BL143" s="17" t="s">
        <v>146</v>
      </c>
      <c r="BM143" s="229" t="s">
        <v>169</v>
      </c>
    </row>
    <row r="144" s="2" customFormat="1">
      <c r="A144" s="38"/>
      <c r="B144" s="39"/>
      <c r="C144" s="40"/>
      <c r="D144" s="231" t="s">
        <v>147</v>
      </c>
      <c r="E144" s="40"/>
      <c r="F144" s="232" t="s">
        <v>918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147</v>
      </c>
      <c r="AU144" s="17" t="s">
        <v>82</v>
      </c>
    </row>
    <row r="145" s="2" customFormat="1">
      <c r="A145" s="38"/>
      <c r="B145" s="39"/>
      <c r="C145" s="40"/>
      <c r="D145" s="236" t="s">
        <v>148</v>
      </c>
      <c r="E145" s="40"/>
      <c r="F145" s="237" t="s">
        <v>919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148</v>
      </c>
      <c r="AU145" s="17" t="s">
        <v>82</v>
      </c>
    </row>
    <row r="146" s="13" customFormat="1">
      <c r="A146" s="13"/>
      <c r="B146" s="238"/>
      <c r="C146" s="239"/>
      <c r="D146" s="231" t="s">
        <v>150</v>
      </c>
      <c r="E146" s="240" t="s">
        <v>1</v>
      </c>
      <c r="F146" s="241" t="s">
        <v>920</v>
      </c>
      <c r="G146" s="239"/>
      <c r="H146" s="242">
        <v>17.852</v>
      </c>
      <c r="I146" s="243"/>
      <c r="J146" s="239"/>
      <c r="K146" s="239"/>
      <c r="L146" s="244"/>
      <c r="M146" s="245"/>
      <c r="N146" s="246"/>
      <c r="O146" s="246"/>
      <c r="P146" s="246"/>
      <c r="Q146" s="246"/>
      <c r="R146" s="246"/>
      <c r="S146" s="246"/>
      <c r="T146" s="24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8" t="s">
        <v>150</v>
      </c>
      <c r="AU146" s="248" t="s">
        <v>82</v>
      </c>
      <c r="AV146" s="13" t="s">
        <v>82</v>
      </c>
      <c r="AW146" s="13" t="s">
        <v>30</v>
      </c>
      <c r="AX146" s="13" t="s">
        <v>73</v>
      </c>
      <c r="AY146" s="248" t="s">
        <v>139</v>
      </c>
    </row>
    <row r="147" s="14" customFormat="1">
      <c r="A147" s="14"/>
      <c r="B147" s="249"/>
      <c r="C147" s="250"/>
      <c r="D147" s="231" t="s">
        <v>150</v>
      </c>
      <c r="E147" s="251" t="s">
        <v>1</v>
      </c>
      <c r="F147" s="252" t="s">
        <v>152</v>
      </c>
      <c r="G147" s="250"/>
      <c r="H147" s="253">
        <v>17.852</v>
      </c>
      <c r="I147" s="254"/>
      <c r="J147" s="250"/>
      <c r="K147" s="250"/>
      <c r="L147" s="255"/>
      <c r="M147" s="256"/>
      <c r="N147" s="257"/>
      <c r="O147" s="257"/>
      <c r="P147" s="257"/>
      <c r="Q147" s="257"/>
      <c r="R147" s="257"/>
      <c r="S147" s="257"/>
      <c r="T147" s="25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9" t="s">
        <v>150</v>
      </c>
      <c r="AU147" s="259" t="s">
        <v>82</v>
      </c>
      <c r="AV147" s="14" t="s">
        <v>146</v>
      </c>
      <c r="AW147" s="14" t="s">
        <v>30</v>
      </c>
      <c r="AX147" s="14" t="s">
        <v>80</v>
      </c>
      <c r="AY147" s="259" t="s">
        <v>139</v>
      </c>
    </row>
    <row r="148" s="2" customFormat="1" ht="66.75" customHeight="1">
      <c r="A148" s="38"/>
      <c r="B148" s="39"/>
      <c r="C148" s="218" t="s">
        <v>174</v>
      </c>
      <c r="D148" s="218" t="s">
        <v>141</v>
      </c>
      <c r="E148" s="219" t="s">
        <v>921</v>
      </c>
      <c r="F148" s="220" t="s">
        <v>922</v>
      </c>
      <c r="G148" s="221" t="s">
        <v>144</v>
      </c>
      <c r="H148" s="222">
        <v>14.82</v>
      </c>
      <c r="I148" s="223"/>
      <c r="J148" s="224">
        <f>ROUND(I148*H148,2)</f>
        <v>0</v>
      </c>
      <c r="K148" s="220" t="s">
        <v>145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146</v>
      </c>
      <c r="AT148" s="229" t="s">
        <v>141</v>
      </c>
      <c r="AU148" s="229" t="s">
        <v>82</v>
      </c>
      <c r="AY148" s="17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80</v>
      </c>
      <c r="BK148" s="230">
        <f>ROUND(I148*H148,2)</f>
        <v>0</v>
      </c>
      <c r="BL148" s="17" t="s">
        <v>146</v>
      </c>
      <c r="BM148" s="229" t="s">
        <v>177</v>
      </c>
    </row>
    <row r="149" s="2" customFormat="1">
      <c r="A149" s="38"/>
      <c r="B149" s="39"/>
      <c r="C149" s="40"/>
      <c r="D149" s="231" t="s">
        <v>147</v>
      </c>
      <c r="E149" s="40"/>
      <c r="F149" s="232" t="s">
        <v>923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147</v>
      </c>
      <c r="AU149" s="17" t="s">
        <v>82</v>
      </c>
    </row>
    <row r="150" s="2" customFormat="1">
      <c r="A150" s="38"/>
      <c r="B150" s="39"/>
      <c r="C150" s="40"/>
      <c r="D150" s="236" t="s">
        <v>148</v>
      </c>
      <c r="E150" s="40"/>
      <c r="F150" s="237" t="s">
        <v>924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148</v>
      </c>
      <c r="AU150" s="17" t="s">
        <v>82</v>
      </c>
    </row>
    <row r="151" s="13" customFormat="1">
      <c r="A151" s="13"/>
      <c r="B151" s="238"/>
      <c r="C151" s="239"/>
      <c r="D151" s="231" t="s">
        <v>150</v>
      </c>
      <c r="E151" s="240" t="s">
        <v>1</v>
      </c>
      <c r="F151" s="241" t="s">
        <v>925</v>
      </c>
      <c r="G151" s="239"/>
      <c r="H151" s="242">
        <v>14.82</v>
      </c>
      <c r="I151" s="243"/>
      <c r="J151" s="239"/>
      <c r="K151" s="239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150</v>
      </c>
      <c r="AU151" s="248" t="s">
        <v>82</v>
      </c>
      <c r="AV151" s="13" t="s">
        <v>82</v>
      </c>
      <c r="AW151" s="13" t="s">
        <v>30</v>
      </c>
      <c r="AX151" s="13" t="s">
        <v>73</v>
      </c>
      <c r="AY151" s="248" t="s">
        <v>139</v>
      </c>
    </row>
    <row r="152" s="14" customFormat="1">
      <c r="A152" s="14"/>
      <c r="B152" s="249"/>
      <c r="C152" s="250"/>
      <c r="D152" s="231" t="s">
        <v>150</v>
      </c>
      <c r="E152" s="251" t="s">
        <v>1</v>
      </c>
      <c r="F152" s="252" t="s">
        <v>152</v>
      </c>
      <c r="G152" s="250"/>
      <c r="H152" s="253">
        <v>14.82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150</v>
      </c>
      <c r="AU152" s="259" t="s">
        <v>82</v>
      </c>
      <c r="AV152" s="14" t="s">
        <v>146</v>
      </c>
      <c r="AW152" s="14" t="s">
        <v>30</v>
      </c>
      <c r="AX152" s="14" t="s">
        <v>80</v>
      </c>
      <c r="AY152" s="259" t="s">
        <v>139</v>
      </c>
    </row>
    <row r="153" s="2" customFormat="1" ht="55.5" customHeight="1">
      <c r="A153" s="38"/>
      <c r="B153" s="39"/>
      <c r="C153" s="218" t="s">
        <v>162</v>
      </c>
      <c r="D153" s="218" t="s">
        <v>141</v>
      </c>
      <c r="E153" s="219" t="s">
        <v>926</v>
      </c>
      <c r="F153" s="220" t="s">
        <v>927</v>
      </c>
      <c r="G153" s="221" t="s">
        <v>144</v>
      </c>
      <c r="H153" s="222">
        <v>14.82</v>
      </c>
      <c r="I153" s="223"/>
      <c r="J153" s="224">
        <f>ROUND(I153*H153,2)</f>
        <v>0</v>
      </c>
      <c r="K153" s="220" t="s">
        <v>145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146</v>
      </c>
      <c r="AT153" s="229" t="s">
        <v>141</v>
      </c>
      <c r="AU153" s="229" t="s">
        <v>82</v>
      </c>
      <c r="AY153" s="17" t="s">
        <v>139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80</v>
      </c>
      <c r="BK153" s="230">
        <f>ROUND(I153*H153,2)</f>
        <v>0</v>
      </c>
      <c r="BL153" s="17" t="s">
        <v>146</v>
      </c>
      <c r="BM153" s="229" t="s">
        <v>183</v>
      </c>
    </row>
    <row r="154" s="2" customFormat="1">
      <c r="A154" s="38"/>
      <c r="B154" s="39"/>
      <c r="C154" s="40"/>
      <c r="D154" s="231" t="s">
        <v>147</v>
      </c>
      <c r="E154" s="40"/>
      <c r="F154" s="232" t="s">
        <v>927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147</v>
      </c>
      <c r="AU154" s="17" t="s">
        <v>82</v>
      </c>
    </row>
    <row r="155" s="2" customFormat="1">
      <c r="A155" s="38"/>
      <c r="B155" s="39"/>
      <c r="C155" s="40"/>
      <c r="D155" s="236" t="s">
        <v>148</v>
      </c>
      <c r="E155" s="40"/>
      <c r="F155" s="237" t="s">
        <v>928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148</v>
      </c>
      <c r="AU155" s="17" t="s">
        <v>82</v>
      </c>
    </row>
    <row r="156" s="2" customFormat="1" ht="66.75" customHeight="1">
      <c r="A156" s="38"/>
      <c r="B156" s="39"/>
      <c r="C156" s="218" t="s">
        <v>185</v>
      </c>
      <c r="D156" s="218" t="s">
        <v>141</v>
      </c>
      <c r="E156" s="219" t="s">
        <v>929</v>
      </c>
      <c r="F156" s="220" t="s">
        <v>930</v>
      </c>
      <c r="G156" s="221" t="s">
        <v>282</v>
      </c>
      <c r="H156" s="222">
        <v>15.16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146</v>
      </c>
      <c r="AT156" s="229" t="s">
        <v>141</v>
      </c>
      <c r="AU156" s="229" t="s">
        <v>82</v>
      </c>
      <c r="AY156" s="17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80</v>
      </c>
      <c r="BK156" s="230">
        <f>ROUND(I156*H156,2)</f>
        <v>0</v>
      </c>
      <c r="BL156" s="17" t="s">
        <v>146</v>
      </c>
      <c r="BM156" s="229" t="s">
        <v>188</v>
      </c>
    </row>
    <row r="157" s="2" customFormat="1">
      <c r="A157" s="38"/>
      <c r="B157" s="39"/>
      <c r="C157" s="40"/>
      <c r="D157" s="231" t="s">
        <v>147</v>
      </c>
      <c r="E157" s="40"/>
      <c r="F157" s="232" t="s">
        <v>930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147</v>
      </c>
      <c r="AU157" s="17" t="s">
        <v>82</v>
      </c>
    </row>
    <row r="158" s="15" customFormat="1">
      <c r="A158" s="15"/>
      <c r="B158" s="260"/>
      <c r="C158" s="261"/>
      <c r="D158" s="231" t="s">
        <v>150</v>
      </c>
      <c r="E158" s="262" t="s">
        <v>1</v>
      </c>
      <c r="F158" s="263" t="s">
        <v>931</v>
      </c>
      <c r="G158" s="261"/>
      <c r="H158" s="262" t="s">
        <v>1</v>
      </c>
      <c r="I158" s="264"/>
      <c r="J158" s="261"/>
      <c r="K158" s="261"/>
      <c r="L158" s="265"/>
      <c r="M158" s="266"/>
      <c r="N158" s="267"/>
      <c r="O158" s="267"/>
      <c r="P158" s="267"/>
      <c r="Q158" s="267"/>
      <c r="R158" s="267"/>
      <c r="S158" s="267"/>
      <c r="T158" s="26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9" t="s">
        <v>150</v>
      </c>
      <c r="AU158" s="269" t="s">
        <v>82</v>
      </c>
      <c r="AV158" s="15" t="s">
        <v>80</v>
      </c>
      <c r="AW158" s="15" t="s">
        <v>30</v>
      </c>
      <c r="AX158" s="15" t="s">
        <v>73</v>
      </c>
      <c r="AY158" s="269" t="s">
        <v>139</v>
      </c>
    </row>
    <row r="159" s="13" customFormat="1">
      <c r="A159" s="13"/>
      <c r="B159" s="238"/>
      <c r="C159" s="239"/>
      <c r="D159" s="231" t="s">
        <v>150</v>
      </c>
      <c r="E159" s="240" t="s">
        <v>1</v>
      </c>
      <c r="F159" s="241" t="s">
        <v>932</v>
      </c>
      <c r="G159" s="239"/>
      <c r="H159" s="242">
        <v>15.16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150</v>
      </c>
      <c r="AU159" s="248" t="s">
        <v>82</v>
      </c>
      <c r="AV159" s="13" t="s">
        <v>82</v>
      </c>
      <c r="AW159" s="13" t="s">
        <v>30</v>
      </c>
      <c r="AX159" s="13" t="s">
        <v>73</v>
      </c>
      <c r="AY159" s="248" t="s">
        <v>139</v>
      </c>
    </row>
    <row r="160" s="14" customFormat="1">
      <c r="A160" s="14"/>
      <c r="B160" s="249"/>
      <c r="C160" s="250"/>
      <c r="D160" s="231" t="s">
        <v>150</v>
      </c>
      <c r="E160" s="251" t="s">
        <v>1</v>
      </c>
      <c r="F160" s="252" t="s">
        <v>152</v>
      </c>
      <c r="G160" s="250"/>
      <c r="H160" s="253">
        <v>15.16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150</v>
      </c>
      <c r="AU160" s="259" t="s">
        <v>82</v>
      </c>
      <c r="AV160" s="14" t="s">
        <v>146</v>
      </c>
      <c r="AW160" s="14" t="s">
        <v>30</v>
      </c>
      <c r="AX160" s="14" t="s">
        <v>80</v>
      </c>
      <c r="AY160" s="259" t="s">
        <v>139</v>
      </c>
    </row>
    <row r="161" s="2" customFormat="1" ht="24.15" customHeight="1">
      <c r="A161" s="38"/>
      <c r="B161" s="39"/>
      <c r="C161" s="270" t="s">
        <v>169</v>
      </c>
      <c r="D161" s="270" t="s">
        <v>179</v>
      </c>
      <c r="E161" s="271" t="s">
        <v>933</v>
      </c>
      <c r="F161" s="272" t="s">
        <v>934</v>
      </c>
      <c r="G161" s="273" t="s">
        <v>144</v>
      </c>
      <c r="H161" s="274">
        <v>18.896000000000001</v>
      </c>
      <c r="I161" s="275"/>
      <c r="J161" s="276">
        <f>ROUND(I161*H161,2)</f>
        <v>0</v>
      </c>
      <c r="K161" s="272" t="s">
        <v>145</v>
      </c>
      <c r="L161" s="277"/>
      <c r="M161" s="278" t="s">
        <v>1</v>
      </c>
      <c r="N161" s="279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169</v>
      </c>
      <c r="AT161" s="229" t="s">
        <v>179</v>
      </c>
      <c r="AU161" s="229" t="s">
        <v>82</v>
      </c>
      <c r="AY161" s="17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80</v>
      </c>
      <c r="BK161" s="230">
        <f>ROUND(I161*H161,2)</f>
        <v>0</v>
      </c>
      <c r="BL161" s="17" t="s">
        <v>146</v>
      </c>
      <c r="BM161" s="229" t="s">
        <v>196</v>
      </c>
    </row>
    <row r="162" s="2" customFormat="1">
      <c r="A162" s="38"/>
      <c r="B162" s="39"/>
      <c r="C162" s="40"/>
      <c r="D162" s="231" t="s">
        <v>147</v>
      </c>
      <c r="E162" s="40"/>
      <c r="F162" s="232" t="s">
        <v>934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82</v>
      </c>
    </row>
    <row r="163" s="13" customFormat="1">
      <c r="A163" s="13"/>
      <c r="B163" s="238"/>
      <c r="C163" s="239"/>
      <c r="D163" s="231" t="s">
        <v>150</v>
      </c>
      <c r="E163" s="240" t="s">
        <v>1</v>
      </c>
      <c r="F163" s="241" t="s">
        <v>935</v>
      </c>
      <c r="G163" s="239"/>
      <c r="H163" s="242">
        <v>18.896000000000001</v>
      </c>
      <c r="I163" s="243"/>
      <c r="J163" s="239"/>
      <c r="K163" s="239"/>
      <c r="L163" s="244"/>
      <c r="M163" s="245"/>
      <c r="N163" s="246"/>
      <c r="O163" s="246"/>
      <c r="P163" s="246"/>
      <c r="Q163" s="246"/>
      <c r="R163" s="246"/>
      <c r="S163" s="246"/>
      <c r="T163" s="24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8" t="s">
        <v>150</v>
      </c>
      <c r="AU163" s="248" t="s">
        <v>82</v>
      </c>
      <c r="AV163" s="13" t="s">
        <v>82</v>
      </c>
      <c r="AW163" s="13" t="s">
        <v>30</v>
      </c>
      <c r="AX163" s="13" t="s">
        <v>73</v>
      </c>
      <c r="AY163" s="248" t="s">
        <v>139</v>
      </c>
    </row>
    <row r="164" s="14" customFormat="1">
      <c r="A164" s="14"/>
      <c r="B164" s="249"/>
      <c r="C164" s="250"/>
      <c r="D164" s="231" t="s">
        <v>150</v>
      </c>
      <c r="E164" s="251" t="s">
        <v>1</v>
      </c>
      <c r="F164" s="252" t="s">
        <v>152</v>
      </c>
      <c r="G164" s="250"/>
      <c r="H164" s="253">
        <v>18.896000000000001</v>
      </c>
      <c r="I164" s="254"/>
      <c r="J164" s="250"/>
      <c r="K164" s="250"/>
      <c r="L164" s="255"/>
      <c r="M164" s="256"/>
      <c r="N164" s="257"/>
      <c r="O164" s="257"/>
      <c r="P164" s="257"/>
      <c r="Q164" s="257"/>
      <c r="R164" s="257"/>
      <c r="S164" s="257"/>
      <c r="T164" s="25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9" t="s">
        <v>150</v>
      </c>
      <c r="AU164" s="259" t="s">
        <v>82</v>
      </c>
      <c r="AV164" s="14" t="s">
        <v>146</v>
      </c>
      <c r="AW164" s="14" t="s">
        <v>30</v>
      </c>
      <c r="AX164" s="14" t="s">
        <v>80</v>
      </c>
      <c r="AY164" s="259" t="s">
        <v>139</v>
      </c>
    </row>
    <row r="165" s="12" customFormat="1" ht="22.8" customHeight="1">
      <c r="A165" s="12"/>
      <c r="B165" s="202"/>
      <c r="C165" s="203"/>
      <c r="D165" s="204" t="s">
        <v>72</v>
      </c>
      <c r="E165" s="216" t="s">
        <v>198</v>
      </c>
      <c r="F165" s="216" t="s">
        <v>936</v>
      </c>
      <c r="G165" s="203"/>
      <c r="H165" s="203"/>
      <c r="I165" s="206"/>
      <c r="J165" s="217">
        <f>BK165</f>
        <v>0</v>
      </c>
      <c r="K165" s="203"/>
      <c r="L165" s="208"/>
      <c r="M165" s="209"/>
      <c r="N165" s="210"/>
      <c r="O165" s="210"/>
      <c r="P165" s="211">
        <f>SUM(P166:P170)</f>
        <v>0</v>
      </c>
      <c r="Q165" s="210"/>
      <c r="R165" s="211">
        <f>SUM(R166:R170)</f>
        <v>0</v>
      </c>
      <c r="S165" s="210"/>
      <c r="T165" s="212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80</v>
      </c>
      <c r="AT165" s="214" t="s">
        <v>72</v>
      </c>
      <c r="AU165" s="214" t="s">
        <v>80</v>
      </c>
      <c r="AY165" s="213" t="s">
        <v>139</v>
      </c>
      <c r="BK165" s="215">
        <f>SUM(BK166:BK170)</f>
        <v>0</v>
      </c>
    </row>
    <row r="166" s="2" customFormat="1" ht="24.15" customHeight="1">
      <c r="A166" s="38"/>
      <c r="B166" s="39"/>
      <c r="C166" s="218" t="s">
        <v>198</v>
      </c>
      <c r="D166" s="218" t="s">
        <v>141</v>
      </c>
      <c r="E166" s="219" t="s">
        <v>937</v>
      </c>
      <c r="F166" s="220" t="s">
        <v>938</v>
      </c>
      <c r="G166" s="221" t="s">
        <v>144</v>
      </c>
      <c r="H166" s="222">
        <v>17.852</v>
      </c>
      <c r="I166" s="223"/>
      <c r="J166" s="224">
        <f>ROUND(I166*H166,2)</f>
        <v>0</v>
      </c>
      <c r="K166" s="220" t="s">
        <v>145</v>
      </c>
      <c r="L166" s="44"/>
      <c r="M166" s="225" t="s">
        <v>1</v>
      </c>
      <c r="N166" s="226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146</v>
      </c>
      <c r="AT166" s="229" t="s">
        <v>141</v>
      </c>
      <c r="AU166" s="229" t="s">
        <v>82</v>
      </c>
      <c r="AY166" s="17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80</v>
      </c>
      <c r="BK166" s="230">
        <f>ROUND(I166*H166,2)</f>
        <v>0</v>
      </c>
      <c r="BL166" s="17" t="s">
        <v>146</v>
      </c>
      <c r="BM166" s="229" t="s">
        <v>201</v>
      </c>
    </row>
    <row r="167" s="2" customFormat="1">
      <c r="A167" s="38"/>
      <c r="B167" s="39"/>
      <c r="C167" s="40"/>
      <c r="D167" s="231" t="s">
        <v>147</v>
      </c>
      <c r="E167" s="40"/>
      <c r="F167" s="232" t="s">
        <v>938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147</v>
      </c>
      <c r="AU167" s="17" t="s">
        <v>82</v>
      </c>
    </row>
    <row r="168" s="2" customFormat="1">
      <c r="A168" s="38"/>
      <c r="B168" s="39"/>
      <c r="C168" s="40"/>
      <c r="D168" s="236" t="s">
        <v>148</v>
      </c>
      <c r="E168" s="40"/>
      <c r="F168" s="237" t="s">
        <v>939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148</v>
      </c>
      <c r="AU168" s="17" t="s">
        <v>82</v>
      </c>
    </row>
    <row r="169" s="13" customFormat="1">
      <c r="A169" s="13"/>
      <c r="B169" s="238"/>
      <c r="C169" s="239"/>
      <c r="D169" s="231" t="s">
        <v>150</v>
      </c>
      <c r="E169" s="240" t="s">
        <v>1</v>
      </c>
      <c r="F169" s="241" t="s">
        <v>940</v>
      </c>
      <c r="G169" s="239"/>
      <c r="H169" s="242">
        <v>17.852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8" t="s">
        <v>150</v>
      </c>
      <c r="AU169" s="248" t="s">
        <v>82</v>
      </c>
      <c r="AV169" s="13" t="s">
        <v>82</v>
      </c>
      <c r="AW169" s="13" t="s">
        <v>30</v>
      </c>
      <c r="AX169" s="13" t="s">
        <v>73</v>
      </c>
      <c r="AY169" s="248" t="s">
        <v>139</v>
      </c>
    </row>
    <row r="170" s="14" customFormat="1">
      <c r="A170" s="14"/>
      <c r="B170" s="249"/>
      <c r="C170" s="250"/>
      <c r="D170" s="231" t="s">
        <v>150</v>
      </c>
      <c r="E170" s="251" t="s">
        <v>1</v>
      </c>
      <c r="F170" s="252" t="s">
        <v>152</v>
      </c>
      <c r="G170" s="250"/>
      <c r="H170" s="253">
        <v>17.852</v>
      </c>
      <c r="I170" s="254"/>
      <c r="J170" s="250"/>
      <c r="K170" s="250"/>
      <c r="L170" s="255"/>
      <c r="M170" s="256"/>
      <c r="N170" s="257"/>
      <c r="O170" s="257"/>
      <c r="P170" s="257"/>
      <c r="Q170" s="257"/>
      <c r="R170" s="257"/>
      <c r="S170" s="257"/>
      <c r="T170" s="25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9" t="s">
        <v>150</v>
      </c>
      <c r="AU170" s="259" t="s">
        <v>82</v>
      </c>
      <c r="AV170" s="14" t="s">
        <v>146</v>
      </c>
      <c r="AW170" s="14" t="s">
        <v>30</v>
      </c>
      <c r="AX170" s="14" t="s">
        <v>80</v>
      </c>
      <c r="AY170" s="259" t="s">
        <v>139</v>
      </c>
    </row>
    <row r="171" s="12" customFormat="1" ht="22.8" customHeight="1">
      <c r="A171" s="12"/>
      <c r="B171" s="202"/>
      <c r="C171" s="203"/>
      <c r="D171" s="204" t="s">
        <v>72</v>
      </c>
      <c r="E171" s="216" t="s">
        <v>395</v>
      </c>
      <c r="F171" s="216" t="s">
        <v>415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SUM(P172:P176)</f>
        <v>0</v>
      </c>
      <c r="Q171" s="210"/>
      <c r="R171" s="211">
        <f>SUM(R172:R176)</f>
        <v>0</v>
      </c>
      <c r="S171" s="210"/>
      <c r="T171" s="212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80</v>
      </c>
      <c r="AT171" s="214" t="s">
        <v>72</v>
      </c>
      <c r="AU171" s="214" t="s">
        <v>80</v>
      </c>
      <c r="AY171" s="213" t="s">
        <v>139</v>
      </c>
      <c r="BK171" s="215">
        <f>SUM(BK172:BK176)</f>
        <v>0</v>
      </c>
    </row>
    <row r="172" s="2" customFormat="1" ht="37.8" customHeight="1">
      <c r="A172" s="38"/>
      <c r="B172" s="39"/>
      <c r="C172" s="218" t="s">
        <v>177</v>
      </c>
      <c r="D172" s="218" t="s">
        <v>141</v>
      </c>
      <c r="E172" s="219" t="s">
        <v>416</v>
      </c>
      <c r="F172" s="220" t="s">
        <v>417</v>
      </c>
      <c r="G172" s="221" t="s">
        <v>144</v>
      </c>
      <c r="H172" s="222">
        <v>14.82</v>
      </c>
      <c r="I172" s="223"/>
      <c r="J172" s="224">
        <f>ROUND(I172*H172,2)</f>
        <v>0</v>
      </c>
      <c r="K172" s="220" t="s">
        <v>145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146</v>
      </c>
      <c r="AT172" s="229" t="s">
        <v>141</v>
      </c>
      <c r="AU172" s="229" t="s">
        <v>82</v>
      </c>
      <c r="AY172" s="17" t="s">
        <v>139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80</v>
      </c>
      <c r="BK172" s="230">
        <f>ROUND(I172*H172,2)</f>
        <v>0</v>
      </c>
      <c r="BL172" s="17" t="s">
        <v>146</v>
      </c>
      <c r="BM172" s="229" t="s">
        <v>205</v>
      </c>
    </row>
    <row r="173" s="2" customFormat="1">
      <c r="A173" s="38"/>
      <c r="B173" s="39"/>
      <c r="C173" s="40"/>
      <c r="D173" s="231" t="s">
        <v>147</v>
      </c>
      <c r="E173" s="40"/>
      <c r="F173" s="232" t="s">
        <v>417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147</v>
      </c>
      <c r="AU173" s="17" t="s">
        <v>82</v>
      </c>
    </row>
    <row r="174" s="2" customFormat="1">
      <c r="A174" s="38"/>
      <c r="B174" s="39"/>
      <c r="C174" s="40"/>
      <c r="D174" s="236" t="s">
        <v>148</v>
      </c>
      <c r="E174" s="40"/>
      <c r="F174" s="237" t="s">
        <v>419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148</v>
      </c>
      <c r="AU174" s="17" t="s">
        <v>82</v>
      </c>
    </row>
    <row r="175" s="13" customFormat="1">
      <c r="A175" s="13"/>
      <c r="B175" s="238"/>
      <c r="C175" s="239"/>
      <c r="D175" s="231" t="s">
        <v>150</v>
      </c>
      <c r="E175" s="240" t="s">
        <v>1</v>
      </c>
      <c r="F175" s="241" t="s">
        <v>941</v>
      </c>
      <c r="G175" s="239"/>
      <c r="H175" s="242">
        <v>14.82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8" t="s">
        <v>150</v>
      </c>
      <c r="AU175" s="248" t="s">
        <v>82</v>
      </c>
      <c r="AV175" s="13" t="s">
        <v>82</v>
      </c>
      <c r="AW175" s="13" t="s">
        <v>30</v>
      </c>
      <c r="AX175" s="13" t="s">
        <v>73</v>
      </c>
      <c r="AY175" s="248" t="s">
        <v>139</v>
      </c>
    </row>
    <row r="176" s="14" customFormat="1">
      <c r="A176" s="14"/>
      <c r="B176" s="249"/>
      <c r="C176" s="250"/>
      <c r="D176" s="231" t="s">
        <v>150</v>
      </c>
      <c r="E176" s="251" t="s">
        <v>1</v>
      </c>
      <c r="F176" s="252" t="s">
        <v>152</v>
      </c>
      <c r="G176" s="250"/>
      <c r="H176" s="253">
        <v>14.82</v>
      </c>
      <c r="I176" s="254"/>
      <c r="J176" s="250"/>
      <c r="K176" s="250"/>
      <c r="L176" s="255"/>
      <c r="M176" s="256"/>
      <c r="N176" s="257"/>
      <c r="O176" s="257"/>
      <c r="P176" s="257"/>
      <c r="Q176" s="257"/>
      <c r="R176" s="257"/>
      <c r="S176" s="257"/>
      <c r="T176" s="25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9" t="s">
        <v>150</v>
      </c>
      <c r="AU176" s="259" t="s">
        <v>82</v>
      </c>
      <c r="AV176" s="14" t="s">
        <v>146</v>
      </c>
      <c r="AW176" s="14" t="s">
        <v>30</v>
      </c>
      <c r="AX176" s="14" t="s">
        <v>80</v>
      </c>
      <c r="AY176" s="259" t="s">
        <v>139</v>
      </c>
    </row>
    <row r="177" s="12" customFormat="1" ht="22.8" customHeight="1">
      <c r="A177" s="12"/>
      <c r="B177" s="202"/>
      <c r="C177" s="203"/>
      <c r="D177" s="204" t="s">
        <v>72</v>
      </c>
      <c r="E177" s="216" t="s">
        <v>400</v>
      </c>
      <c r="F177" s="216" t="s">
        <v>421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SUM(P178:P188)</f>
        <v>0</v>
      </c>
      <c r="Q177" s="210"/>
      <c r="R177" s="211">
        <f>SUM(R178:R188)</f>
        <v>0</v>
      </c>
      <c r="S177" s="210"/>
      <c r="T177" s="212">
        <f>SUM(T178:T188)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80</v>
      </c>
      <c r="AT177" s="214" t="s">
        <v>72</v>
      </c>
      <c r="AU177" s="214" t="s">
        <v>80</v>
      </c>
      <c r="AY177" s="213" t="s">
        <v>139</v>
      </c>
      <c r="BK177" s="215">
        <f>SUM(BK178:BK188)</f>
        <v>0</v>
      </c>
    </row>
    <row r="178" s="2" customFormat="1" ht="24.15" customHeight="1">
      <c r="A178" s="38"/>
      <c r="B178" s="39"/>
      <c r="C178" s="218" t="s">
        <v>209</v>
      </c>
      <c r="D178" s="218" t="s">
        <v>141</v>
      </c>
      <c r="E178" s="219" t="s">
        <v>942</v>
      </c>
      <c r="F178" s="220" t="s">
        <v>943</v>
      </c>
      <c r="G178" s="221" t="s">
        <v>144</v>
      </c>
      <c r="H178" s="222">
        <v>17.852</v>
      </c>
      <c r="I178" s="223"/>
      <c r="J178" s="224">
        <f>ROUND(I178*H178,2)</f>
        <v>0</v>
      </c>
      <c r="K178" s="220" t="s">
        <v>145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146</v>
      </c>
      <c r="AT178" s="229" t="s">
        <v>141</v>
      </c>
      <c r="AU178" s="229" t="s">
        <v>82</v>
      </c>
      <c r="AY178" s="17" t="s">
        <v>139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80</v>
      </c>
      <c r="BK178" s="230">
        <f>ROUND(I178*H178,2)</f>
        <v>0</v>
      </c>
      <c r="BL178" s="17" t="s">
        <v>146</v>
      </c>
      <c r="BM178" s="229" t="s">
        <v>213</v>
      </c>
    </row>
    <row r="179" s="2" customFormat="1">
      <c r="A179" s="38"/>
      <c r="B179" s="39"/>
      <c r="C179" s="40"/>
      <c r="D179" s="231" t="s">
        <v>147</v>
      </c>
      <c r="E179" s="40"/>
      <c r="F179" s="232" t="s">
        <v>943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147</v>
      </c>
      <c r="AU179" s="17" t="s">
        <v>82</v>
      </c>
    </row>
    <row r="180" s="2" customFormat="1">
      <c r="A180" s="38"/>
      <c r="B180" s="39"/>
      <c r="C180" s="40"/>
      <c r="D180" s="236" t="s">
        <v>148</v>
      </c>
      <c r="E180" s="40"/>
      <c r="F180" s="237" t="s">
        <v>944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148</v>
      </c>
      <c r="AU180" s="17" t="s">
        <v>82</v>
      </c>
    </row>
    <row r="181" s="15" customFormat="1">
      <c r="A181" s="15"/>
      <c r="B181" s="260"/>
      <c r="C181" s="261"/>
      <c r="D181" s="231" t="s">
        <v>150</v>
      </c>
      <c r="E181" s="262" t="s">
        <v>1</v>
      </c>
      <c r="F181" s="263" t="s">
        <v>157</v>
      </c>
      <c r="G181" s="261"/>
      <c r="H181" s="262" t="s">
        <v>1</v>
      </c>
      <c r="I181" s="264"/>
      <c r="J181" s="261"/>
      <c r="K181" s="261"/>
      <c r="L181" s="265"/>
      <c r="M181" s="266"/>
      <c r="N181" s="267"/>
      <c r="O181" s="267"/>
      <c r="P181" s="267"/>
      <c r="Q181" s="267"/>
      <c r="R181" s="267"/>
      <c r="S181" s="267"/>
      <c r="T181" s="26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9" t="s">
        <v>150</v>
      </c>
      <c r="AU181" s="269" t="s">
        <v>82</v>
      </c>
      <c r="AV181" s="15" t="s">
        <v>80</v>
      </c>
      <c r="AW181" s="15" t="s">
        <v>30</v>
      </c>
      <c r="AX181" s="15" t="s">
        <v>73</v>
      </c>
      <c r="AY181" s="269" t="s">
        <v>139</v>
      </c>
    </row>
    <row r="182" s="13" customFormat="1">
      <c r="A182" s="13"/>
      <c r="B182" s="238"/>
      <c r="C182" s="239"/>
      <c r="D182" s="231" t="s">
        <v>150</v>
      </c>
      <c r="E182" s="240" t="s">
        <v>1</v>
      </c>
      <c r="F182" s="241" t="s">
        <v>916</v>
      </c>
      <c r="G182" s="239"/>
      <c r="H182" s="242">
        <v>17.852</v>
      </c>
      <c r="I182" s="243"/>
      <c r="J182" s="239"/>
      <c r="K182" s="239"/>
      <c r="L182" s="244"/>
      <c r="M182" s="245"/>
      <c r="N182" s="246"/>
      <c r="O182" s="246"/>
      <c r="P182" s="246"/>
      <c r="Q182" s="246"/>
      <c r="R182" s="246"/>
      <c r="S182" s="246"/>
      <c r="T182" s="24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8" t="s">
        <v>150</v>
      </c>
      <c r="AU182" s="248" t="s">
        <v>82</v>
      </c>
      <c r="AV182" s="13" t="s">
        <v>82</v>
      </c>
      <c r="AW182" s="13" t="s">
        <v>30</v>
      </c>
      <c r="AX182" s="13" t="s">
        <v>73</v>
      </c>
      <c r="AY182" s="248" t="s">
        <v>139</v>
      </c>
    </row>
    <row r="183" s="14" customFormat="1">
      <c r="A183" s="14"/>
      <c r="B183" s="249"/>
      <c r="C183" s="250"/>
      <c r="D183" s="231" t="s">
        <v>150</v>
      </c>
      <c r="E183" s="251" t="s">
        <v>1</v>
      </c>
      <c r="F183" s="252" t="s">
        <v>152</v>
      </c>
      <c r="G183" s="250"/>
      <c r="H183" s="253">
        <v>17.852</v>
      </c>
      <c r="I183" s="254"/>
      <c r="J183" s="250"/>
      <c r="K183" s="250"/>
      <c r="L183" s="255"/>
      <c r="M183" s="256"/>
      <c r="N183" s="257"/>
      <c r="O183" s="257"/>
      <c r="P183" s="257"/>
      <c r="Q183" s="257"/>
      <c r="R183" s="257"/>
      <c r="S183" s="257"/>
      <c r="T183" s="25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9" t="s">
        <v>150</v>
      </c>
      <c r="AU183" s="259" t="s">
        <v>82</v>
      </c>
      <c r="AV183" s="14" t="s">
        <v>146</v>
      </c>
      <c r="AW183" s="14" t="s">
        <v>30</v>
      </c>
      <c r="AX183" s="14" t="s">
        <v>80</v>
      </c>
      <c r="AY183" s="259" t="s">
        <v>139</v>
      </c>
    </row>
    <row r="184" s="2" customFormat="1" ht="37.8" customHeight="1">
      <c r="A184" s="38"/>
      <c r="B184" s="39"/>
      <c r="C184" s="218" t="s">
        <v>183</v>
      </c>
      <c r="D184" s="218" t="s">
        <v>141</v>
      </c>
      <c r="E184" s="219" t="s">
        <v>476</v>
      </c>
      <c r="F184" s="220" t="s">
        <v>477</v>
      </c>
      <c r="G184" s="221" t="s">
        <v>313</v>
      </c>
      <c r="H184" s="222">
        <v>0.088999999999999996</v>
      </c>
      <c r="I184" s="223"/>
      <c r="J184" s="224">
        <f>ROUND(I184*H184,2)</f>
        <v>0</v>
      </c>
      <c r="K184" s="220" t="s">
        <v>145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146</v>
      </c>
      <c r="AT184" s="229" t="s">
        <v>141</v>
      </c>
      <c r="AU184" s="229" t="s">
        <v>82</v>
      </c>
      <c r="AY184" s="17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80</v>
      </c>
      <c r="BK184" s="230">
        <f>ROUND(I184*H184,2)</f>
        <v>0</v>
      </c>
      <c r="BL184" s="17" t="s">
        <v>146</v>
      </c>
      <c r="BM184" s="229" t="s">
        <v>218</v>
      </c>
    </row>
    <row r="185" s="2" customFormat="1">
      <c r="A185" s="38"/>
      <c r="B185" s="39"/>
      <c r="C185" s="40"/>
      <c r="D185" s="231" t="s">
        <v>147</v>
      </c>
      <c r="E185" s="40"/>
      <c r="F185" s="232" t="s">
        <v>477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82</v>
      </c>
    </row>
    <row r="186" s="2" customFormat="1">
      <c r="A186" s="38"/>
      <c r="B186" s="39"/>
      <c r="C186" s="40"/>
      <c r="D186" s="236" t="s">
        <v>148</v>
      </c>
      <c r="E186" s="40"/>
      <c r="F186" s="237" t="s">
        <v>479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148</v>
      </c>
      <c r="AU186" s="17" t="s">
        <v>82</v>
      </c>
    </row>
    <row r="187" s="13" customFormat="1">
      <c r="A187" s="13"/>
      <c r="B187" s="238"/>
      <c r="C187" s="239"/>
      <c r="D187" s="231" t="s">
        <v>150</v>
      </c>
      <c r="E187" s="240" t="s">
        <v>1</v>
      </c>
      <c r="F187" s="241" t="s">
        <v>945</v>
      </c>
      <c r="G187" s="239"/>
      <c r="H187" s="242">
        <v>0.088999999999999996</v>
      </c>
      <c r="I187" s="243"/>
      <c r="J187" s="239"/>
      <c r="K187" s="239"/>
      <c r="L187" s="244"/>
      <c r="M187" s="245"/>
      <c r="N187" s="246"/>
      <c r="O187" s="246"/>
      <c r="P187" s="246"/>
      <c r="Q187" s="246"/>
      <c r="R187" s="246"/>
      <c r="S187" s="246"/>
      <c r="T187" s="24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8" t="s">
        <v>150</v>
      </c>
      <c r="AU187" s="248" t="s">
        <v>82</v>
      </c>
      <c r="AV187" s="13" t="s">
        <v>82</v>
      </c>
      <c r="AW187" s="13" t="s">
        <v>30</v>
      </c>
      <c r="AX187" s="13" t="s">
        <v>73</v>
      </c>
      <c r="AY187" s="248" t="s">
        <v>139</v>
      </c>
    </row>
    <row r="188" s="14" customFormat="1">
      <c r="A188" s="14"/>
      <c r="B188" s="249"/>
      <c r="C188" s="250"/>
      <c r="D188" s="231" t="s">
        <v>150</v>
      </c>
      <c r="E188" s="251" t="s">
        <v>1</v>
      </c>
      <c r="F188" s="252" t="s">
        <v>152</v>
      </c>
      <c r="G188" s="250"/>
      <c r="H188" s="253">
        <v>0.088999999999999996</v>
      </c>
      <c r="I188" s="254"/>
      <c r="J188" s="250"/>
      <c r="K188" s="250"/>
      <c r="L188" s="255"/>
      <c r="M188" s="256"/>
      <c r="N188" s="257"/>
      <c r="O188" s="257"/>
      <c r="P188" s="257"/>
      <c r="Q188" s="257"/>
      <c r="R188" s="257"/>
      <c r="S188" s="257"/>
      <c r="T188" s="25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9" t="s">
        <v>150</v>
      </c>
      <c r="AU188" s="259" t="s">
        <v>82</v>
      </c>
      <c r="AV188" s="14" t="s">
        <v>146</v>
      </c>
      <c r="AW188" s="14" t="s">
        <v>30</v>
      </c>
      <c r="AX188" s="14" t="s">
        <v>80</v>
      </c>
      <c r="AY188" s="259" t="s">
        <v>139</v>
      </c>
    </row>
    <row r="189" s="12" customFormat="1" ht="22.8" customHeight="1">
      <c r="A189" s="12"/>
      <c r="B189" s="202"/>
      <c r="C189" s="203"/>
      <c r="D189" s="204" t="s">
        <v>72</v>
      </c>
      <c r="E189" s="216" t="s">
        <v>498</v>
      </c>
      <c r="F189" s="216" t="s">
        <v>499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SUM(P190:P192)</f>
        <v>0</v>
      </c>
      <c r="Q189" s="210"/>
      <c r="R189" s="211">
        <f>SUM(R190:R192)</f>
        <v>0</v>
      </c>
      <c r="S189" s="210"/>
      <c r="T189" s="212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80</v>
      </c>
      <c r="AT189" s="214" t="s">
        <v>72</v>
      </c>
      <c r="AU189" s="214" t="s">
        <v>80</v>
      </c>
      <c r="AY189" s="213" t="s">
        <v>139</v>
      </c>
      <c r="BK189" s="215">
        <f>SUM(BK190:BK192)</f>
        <v>0</v>
      </c>
    </row>
    <row r="190" s="2" customFormat="1" ht="55.5" customHeight="1">
      <c r="A190" s="38"/>
      <c r="B190" s="39"/>
      <c r="C190" s="218" t="s">
        <v>222</v>
      </c>
      <c r="D190" s="218" t="s">
        <v>141</v>
      </c>
      <c r="E190" s="219" t="s">
        <v>501</v>
      </c>
      <c r="F190" s="220" t="s">
        <v>502</v>
      </c>
      <c r="G190" s="221" t="s">
        <v>313</v>
      </c>
      <c r="H190" s="222">
        <v>0.86699999999999999</v>
      </c>
      <c r="I190" s="223"/>
      <c r="J190" s="224">
        <f>ROUND(I190*H190,2)</f>
        <v>0</v>
      </c>
      <c r="K190" s="220" t="s">
        <v>145</v>
      </c>
      <c r="L190" s="44"/>
      <c r="M190" s="225" t="s">
        <v>1</v>
      </c>
      <c r="N190" s="226" t="s">
        <v>38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146</v>
      </c>
      <c r="AT190" s="229" t="s">
        <v>141</v>
      </c>
      <c r="AU190" s="229" t="s">
        <v>82</v>
      </c>
      <c r="AY190" s="17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80</v>
      </c>
      <c r="BK190" s="230">
        <f>ROUND(I190*H190,2)</f>
        <v>0</v>
      </c>
      <c r="BL190" s="17" t="s">
        <v>146</v>
      </c>
      <c r="BM190" s="229" t="s">
        <v>225</v>
      </c>
    </row>
    <row r="191" s="2" customFormat="1">
      <c r="A191" s="38"/>
      <c r="B191" s="39"/>
      <c r="C191" s="40"/>
      <c r="D191" s="231" t="s">
        <v>147</v>
      </c>
      <c r="E191" s="40"/>
      <c r="F191" s="232" t="s">
        <v>502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147</v>
      </c>
      <c r="AU191" s="17" t="s">
        <v>82</v>
      </c>
    </row>
    <row r="192" s="2" customFormat="1">
      <c r="A192" s="38"/>
      <c r="B192" s="39"/>
      <c r="C192" s="40"/>
      <c r="D192" s="236" t="s">
        <v>148</v>
      </c>
      <c r="E192" s="40"/>
      <c r="F192" s="237" t="s">
        <v>504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148</v>
      </c>
      <c r="AU192" s="17" t="s">
        <v>82</v>
      </c>
    </row>
    <row r="193" s="12" customFormat="1" ht="25.92" customHeight="1">
      <c r="A193" s="12"/>
      <c r="B193" s="202"/>
      <c r="C193" s="203"/>
      <c r="D193" s="204" t="s">
        <v>72</v>
      </c>
      <c r="E193" s="205" t="s">
        <v>505</v>
      </c>
      <c r="F193" s="205" t="s">
        <v>506</v>
      </c>
      <c r="G193" s="203"/>
      <c r="H193" s="203"/>
      <c r="I193" s="206"/>
      <c r="J193" s="207">
        <f>BK193</f>
        <v>0</v>
      </c>
      <c r="K193" s="203"/>
      <c r="L193" s="208"/>
      <c r="M193" s="209"/>
      <c r="N193" s="210"/>
      <c r="O193" s="210"/>
      <c r="P193" s="211">
        <f>P194</f>
        <v>0</v>
      </c>
      <c r="Q193" s="210"/>
      <c r="R193" s="211">
        <f>R194</f>
        <v>0</v>
      </c>
      <c r="S193" s="210"/>
      <c r="T193" s="212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82</v>
      </c>
      <c r="AT193" s="214" t="s">
        <v>72</v>
      </c>
      <c r="AU193" s="214" t="s">
        <v>73</v>
      </c>
      <c r="AY193" s="213" t="s">
        <v>139</v>
      </c>
      <c r="BK193" s="215">
        <f>BK194</f>
        <v>0</v>
      </c>
    </row>
    <row r="194" s="12" customFormat="1" ht="22.8" customHeight="1">
      <c r="A194" s="12"/>
      <c r="B194" s="202"/>
      <c r="C194" s="203"/>
      <c r="D194" s="204" t="s">
        <v>72</v>
      </c>
      <c r="E194" s="216" t="s">
        <v>669</v>
      </c>
      <c r="F194" s="216" t="s">
        <v>670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SUM(P195:P205)</f>
        <v>0</v>
      </c>
      <c r="Q194" s="210"/>
      <c r="R194" s="211">
        <f>SUM(R195:R205)</f>
        <v>0</v>
      </c>
      <c r="S194" s="210"/>
      <c r="T194" s="212">
        <f>SUM(T195:T205)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82</v>
      </c>
      <c r="AT194" s="214" t="s">
        <v>72</v>
      </c>
      <c r="AU194" s="214" t="s">
        <v>80</v>
      </c>
      <c r="AY194" s="213" t="s">
        <v>139</v>
      </c>
      <c r="BK194" s="215">
        <f>SUM(BK195:BK205)</f>
        <v>0</v>
      </c>
    </row>
    <row r="195" s="2" customFormat="1" ht="24.15" customHeight="1">
      <c r="A195" s="38"/>
      <c r="B195" s="39"/>
      <c r="C195" s="218" t="s">
        <v>188</v>
      </c>
      <c r="D195" s="218" t="s">
        <v>141</v>
      </c>
      <c r="E195" s="219" t="s">
        <v>946</v>
      </c>
      <c r="F195" s="220" t="s">
        <v>947</v>
      </c>
      <c r="G195" s="221" t="s">
        <v>144</v>
      </c>
      <c r="H195" s="222">
        <v>17.852</v>
      </c>
      <c r="I195" s="223"/>
      <c r="J195" s="224">
        <f>ROUND(I195*H195,2)</f>
        <v>0</v>
      </c>
      <c r="K195" s="220" t="s">
        <v>145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196</v>
      </c>
      <c r="AT195" s="229" t="s">
        <v>141</v>
      </c>
      <c r="AU195" s="229" t="s">
        <v>82</v>
      </c>
      <c r="AY195" s="17" t="s">
        <v>139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80</v>
      </c>
      <c r="BK195" s="230">
        <f>ROUND(I195*H195,2)</f>
        <v>0</v>
      </c>
      <c r="BL195" s="17" t="s">
        <v>196</v>
      </c>
      <c r="BM195" s="229" t="s">
        <v>230</v>
      </c>
    </row>
    <row r="196" s="2" customFormat="1">
      <c r="A196" s="38"/>
      <c r="B196" s="39"/>
      <c r="C196" s="40"/>
      <c r="D196" s="231" t="s">
        <v>147</v>
      </c>
      <c r="E196" s="40"/>
      <c r="F196" s="232" t="s">
        <v>947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147</v>
      </c>
      <c r="AU196" s="17" t="s">
        <v>82</v>
      </c>
    </row>
    <row r="197" s="2" customFormat="1">
      <c r="A197" s="38"/>
      <c r="B197" s="39"/>
      <c r="C197" s="40"/>
      <c r="D197" s="236" t="s">
        <v>148</v>
      </c>
      <c r="E197" s="40"/>
      <c r="F197" s="237" t="s">
        <v>948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148</v>
      </c>
      <c r="AU197" s="17" t="s">
        <v>82</v>
      </c>
    </row>
    <row r="198" s="2" customFormat="1" ht="33" customHeight="1">
      <c r="A198" s="38"/>
      <c r="B198" s="39"/>
      <c r="C198" s="218" t="s">
        <v>8</v>
      </c>
      <c r="D198" s="218" t="s">
        <v>141</v>
      </c>
      <c r="E198" s="219" t="s">
        <v>679</v>
      </c>
      <c r="F198" s="220" t="s">
        <v>680</v>
      </c>
      <c r="G198" s="221" t="s">
        <v>144</v>
      </c>
      <c r="H198" s="222">
        <v>17.852</v>
      </c>
      <c r="I198" s="223"/>
      <c r="J198" s="224">
        <f>ROUND(I198*H198,2)</f>
        <v>0</v>
      </c>
      <c r="K198" s="220" t="s">
        <v>145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196</v>
      </c>
      <c r="AT198" s="229" t="s">
        <v>141</v>
      </c>
      <c r="AU198" s="229" t="s">
        <v>82</v>
      </c>
      <c r="AY198" s="17" t="s">
        <v>139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80</v>
      </c>
      <c r="BK198" s="230">
        <f>ROUND(I198*H198,2)</f>
        <v>0</v>
      </c>
      <c r="BL198" s="17" t="s">
        <v>196</v>
      </c>
      <c r="BM198" s="229" t="s">
        <v>235</v>
      </c>
    </row>
    <row r="199" s="2" customFormat="1">
      <c r="A199" s="38"/>
      <c r="B199" s="39"/>
      <c r="C199" s="40"/>
      <c r="D199" s="231" t="s">
        <v>147</v>
      </c>
      <c r="E199" s="40"/>
      <c r="F199" s="232" t="s">
        <v>680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147</v>
      </c>
      <c r="AU199" s="17" t="s">
        <v>82</v>
      </c>
    </row>
    <row r="200" s="2" customFormat="1">
      <c r="A200" s="38"/>
      <c r="B200" s="39"/>
      <c r="C200" s="40"/>
      <c r="D200" s="236" t="s">
        <v>148</v>
      </c>
      <c r="E200" s="40"/>
      <c r="F200" s="237" t="s">
        <v>682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148</v>
      </c>
      <c r="AU200" s="17" t="s">
        <v>82</v>
      </c>
    </row>
    <row r="201" s="2" customFormat="1" ht="37.8" customHeight="1">
      <c r="A201" s="38"/>
      <c r="B201" s="39"/>
      <c r="C201" s="218" t="s">
        <v>196</v>
      </c>
      <c r="D201" s="218" t="s">
        <v>141</v>
      </c>
      <c r="E201" s="219" t="s">
        <v>684</v>
      </c>
      <c r="F201" s="220" t="s">
        <v>685</v>
      </c>
      <c r="G201" s="221" t="s">
        <v>144</v>
      </c>
      <c r="H201" s="222">
        <v>17.852</v>
      </c>
      <c r="I201" s="223"/>
      <c r="J201" s="224">
        <f>ROUND(I201*H201,2)</f>
        <v>0</v>
      </c>
      <c r="K201" s="220" t="s">
        <v>145</v>
      </c>
      <c r="L201" s="44"/>
      <c r="M201" s="225" t="s">
        <v>1</v>
      </c>
      <c r="N201" s="226" t="s">
        <v>38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196</v>
      </c>
      <c r="AT201" s="229" t="s">
        <v>141</v>
      </c>
      <c r="AU201" s="229" t="s">
        <v>82</v>
      </c>
      <c r="AY201" s="17" t="s">
        <v>139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80</v>
      </c>
      <c r="BK201" s="230">
        <f>ROUND(I201*H201,2)</f>
        <v>0</v>
      </c>
      <c r="BL201" s="17" t="s">
        <v>196</v>
      </c>
      <c r="BM201" s="229" t="s">
        <v>239</v>
      </c>
    </row>
    <row r="202" s="2" customFormat="1">
      <c r="A202" s="38"/>
      <c r="B202" s="39"/>
      <c r="C202" s="40"/>
      <c r="D202" s="231" t="s">
        <v>147</v>
      </c>
      <c r="E202" s="40"/>
      <c r="F202" s="232" t="s">
        <v>685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147</v>
      </c>
      <c r="AU202" s="17" t="s">
        <v>82</v>
      </c>
    </row>
    <row r="203" s="2" customFormat="1">
      <c r="A203" s="38"/>
      <c r="B203" s="39"/>
      <c r="C203" s="40"/>
      <c r="D203" s="236" t="s">
        <v>148</v>
      </c>
      <c r="E203" s="40"/>
      <c r="F203" s="237" t="s">
        <v>687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148</v>
      </c>
      <c r="AU203" s="17" t="s">
        <v>82</v>
      </c>
    </row>
    <row r="204" s="13" customFormat="1">
      <c r="A204" s="13"/>
      <c r="B204" s="238"/>
      <c r="C204" s="239"/>
      <c r="D204" s="231" t="s">
        <v>150</v>
      </c>
      <c r="E204" s="240" t="s">
        <v>1</v>
      </c>
      <c r="F204" s="241" t="s">
        <v>949</v>
      </c>
      <c r="G204" s="239"/>
      <c r="H204" s="242">
        <v>17.852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8" t="s">
        <v>150</v>
      </c>
      <c r="AU204" s="248" t="s">
        <v>82</v>
      </c>
      <c r="AV204" s="13" t="s">
        <v>82</v>
      </c>
      <c r="AW204" s="13" t="s">
        <v>30</v>
      </c>
      <c r="AX204" s="13" t="s">
        <v>73</v>
      </c>
      <c r="AY204" s="248" t="s">
        <v>139</v>
      </c>
    </row>
    <row r="205" s="14" customFormat="1">
      <c r="A205" s="14"/>
      <c r="B205" s="249"/>
      <c r="C205" s="250"/>
      <c r="D205" s="231" t="s">
        <v>150</v>
      </c>
      <c r="E205" s="251" t="s">
        <v>1</v>
      </c>
      <c r="F205" s="252" t="s">
        <v>152</v>
      </c>
      <c r="G205" s="250"/>
      <c r="H205" s="253">
        <v>17.852</v>
      </c>
      <c r="I205" s="254"/>
      <c r="J205" s="250"/>
      <c r="K205" s="250"/>
      <c r="L205" s="255"/>
      <c r="M205" s="280"/>
      <c r="N205" s="281"/>
      <c r="O205" s="281"/>
      <c r="P205" s="281"/>
      <c r="Q205" s="281"/>
      <c r="R205" s="281"/>
      <c r="S205" s="281"/>
      <c r="T205" s="28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9" t="s">
        <v>150</v>
      </c>
      <c r="AU205" s="259" t="s">
        <v>82</v>
      </c>
      <c r="AV205" s="14" t="s">
        <v>146</v>
      </c>
      <c r="AW205" s="14" t="s">
        <v>30</v>
      </c>
      <c r="AX205" s="14" t="s">
        <v>80</v>
      </c>
      <c r="AY205" s="259" t="s">
        <v>139</v>
      </c>
    </row>
    <row r="206" s="2" customFormat="1" ht="6.96" customHeight="1">
      <c r="A206" s="38"/>
      <c r="B206" s="66"/>
      <c r="C206" s="67"/>
      <c r="D206" s="67"/>
      <c r="E206" s="67"/>
      <c r="F206" s="67"/>
      <c r="G206" s="67"/>
      <c r="H206" s="67"/>
      <c r="I206" s="67"/>
      <c r="J206" s="67"/>
      <c r="K206" s="67"/>
      <c r="L206" s="44"/>
      <c r="M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</row>
  </sheetData>
  <sheetProtection sheet="1" autoFilter="0" formatColumns="0" formatRows="0" objects="1" scenarios="1" spinCount="100000" saltValue="T0vljI3CkbekIu18j7s9Eb8Ch1dM5Obz9v3aog8DuNeJc7Vb6TPQXGoVspa5C3ylry/vAjls8hibshYf3b2qYw==" hashValue="Nis0xZlgSJ9eEsCn19MSB4JfDigGOPbAsrlUqacHv92M7MFovfbFFp3Ieruiot79f6+2SON00mAieBy9qJXqBQ==" algorithmName="SHA-512" password="CC35"/>
  <autoFilter ref="C123:K20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9" r:id="rId1" display="https://podminky.urs.cz/item/CS_URS_2023_01/611131121"/>
    <hyperlink ref="F134" r:id="rId2" display="https://podminky.urs.cz/item/CS_URS_2023_01/611311131"/>
    <hyperlink ref="F139" r:id="rId3" display="https://podminky.urs.cz/item/CS_URS_2023_01/611335411"/>
    <hyperlink ref="F145" r:id="rId4" display="https://podminky.urs.cz/item/CS_URS_2023_01/621131121"/>
    <hyperlink ref="F150" r:id="rId5" display="https://podminky.urs.cz/item/CS_URS_2023_01/621221031"/>
    <hyperlink ref="F155" r:id="rId6" display="https://podminky.urs.cz/item/CS_URS_2023_01/621251105"/>
    <hyperlink ref="F168" r:id="rId7" display="https://podminky.urs.cz/item/CS_URS_2023_01/985132311"/>
    <hyperlink ref="F174" r:id="rId8" display="https://podminky.urs.cz/item/CS_URS_2023_01/949101111"/>
    <hyperlink ref="F180" r:id="rId9" display="https://podminky.urs.cz/item/CS_URS_2023_01/978021221"/>
    <hyperlink ref="F186" r:id="rId10" display="https://podminky.urs.cz/item/CS_URS_2023_01/997013111"/>
    <hyperlink ref="F192" r:id="rId11" display="https://podminky.urs.cz/item/CS_URS_2023_01/998011001"/>
    <hyperlink ref="F197" r:id="rId12" display="https://podminky.urs.cz/item/CS_URS_2023_01/784111001"/>
    <hyperlink ref="F200" r:id="rId13" display="https://podminky.urs.cz/item/CS_URS_2023_01/784181111"/>
    <hyperlink ref="F203" r:id="rId14" display="https://podminky.urs.cz/item/CS_URS_2023_01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Předměřice nad Labem - Stavědlo I. - napojení vody 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ROUND((SUM(BE126:BE302)),  2)</f>
        <v>0</v>
      </c>
      <c r="G33" s="38"/>
      <c r="H33" s="38"/>
      <c r="I33" s="155">
        <v>0.20999999999999999</v>
      </c>
      <c r="J33" s="154">
        <f>ROUND(((SUM(BE126:BE302))*I33),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ROUND((SUM(BF126:BF302)),  2)</f>
        <v>0</v>
      </c>
      <c r="G34" s="38"/>
      <c r="H34" s="38"/>
      <c r="I34" s="155">
        <v>0.14999999999999999</v>
      </c>
      <c r="J34" s="154">
        <f>ROUND(((SUM(BF126:BF302))*I34),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ROUND((SUM(BG126:BG302)),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ROUND((SUM(BH126:BH302)),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ROUND((SUM(BI126:BI302)),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Předměřice nad Labem - Stavědlo I. - napojení vody 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3.1 -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951</v>
      </c>
      <c r="E99" s="188"/>
      <c r="F99" s="188"/>
      <c r="G99" s="188"/>
      <c r="H99" s="188"/>
      <c r="I99" s="188"/>
      <c r="J99" s="189">
        <f>J149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952</v>
      </c>
      <c r="E100" s="188"/>
      <c r="F100" s="188"/>
      <c r="G100" s="188"/>
      <c r="H100" s="188"/>
      <c r="I100" s="188"/>
      <c r="J100" s="189">
        <f>J174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J193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J207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953</v>
      </c>
      <c r="E103" s="188"/>
      <c r="F103" s="188"/>
      <c r="G103" s="188"/>
      <c r="H103" s="188"/>
      <c r="I103" s="188"/>
      <c r="J103" s="189">
        <f>J213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110</v>
      </c>
      <c r="E104" s="188"/>
      <c r="F104" s="188"/>
      <c r="G104" s="188"/>
      <c r="H104" s="188"/>
      <c r="I104" s="188"/>
      <c r="J104" s="189">
        <f>J235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112</v>
      </c>
      <c r="E105" s="188"/>
      <c r="F105" s="188"/>
      <c r="G105" s="188"/>
      <c r="H105" s="188"/>
      <c r="I105" s="188"/>
      <c r="J105" s="189">
        <f>J292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954</v>
      </c>
      <c r="E106" s="188"/>
      <c r="F106" s="188"/>
      <c r="G106" s="188"/>
      <c r="H106" s="188"/>
      <c r="I106" s="188"/>
      <c r="J106" s="189">
        <f>J299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124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Předměřice nad Labem - Stavědlo I. - napojení vody a kanalizace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3.1 - Stavební část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15. 5. 2023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125</v>
      </c>
      <c r="D125" s="194" t="s">
        <v>58</v>
      </c>
      <c r="E125" s="194" t="s">
        <v>54</v>
      </c>
      <c r="F125" s="194" t="s">
        <v>55</v>
      </c>
      <c r="G125" s="194" t="s">
        <v>126</v>
      </c>
      <c r="H125" s="194" t="s">
        <v>127</v>
      </c>
      <c r="I125" s="194" t="s">
        <v>128</v>
      </c>
      <c r="J125" s="194" t="s">
        <v>102</v>
      </c>
      <c r="K125" s="195" t="s">
        <v>129</v>
      </c>
      <c r="L125" s="196"/>
      <c r="M125" s="100" t="s">
        <v>1</v>
      </c>
      <c r="N125" s="101" t="s">
        <v>37</v>
      </c>
      <c r="O125" s="101" t="s">
        <v>130</v>
      </c>
      <c r="P125" s="101" t="s">
        <v>131</v>
      </c>
      <c r="Q125" s="101" t="s">
        <v>132</v>
      </c>
      <c r="R125" s="101" t="s">
        <v>133</v>
      </c>
      <c r="S125" s="101" t="s">
        <v>134</v>
      </c>
      <c r="T125" s="102" t="s">
        <v>135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136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</f>
        <v>0</v>
      </c>
      <c r="Q126" s="104"/>
      <c r="R126" s="199">
        <f>R127</f>
        <v>0</v>
      </c>
      <c r="S126" s="104"/>
      <c r="T126" s="200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104</v>
      </c>
      <c r="BK126" s="201">
        <f>BK127</f>
        <v>0</v>
      </c>
    </row>
    <row r="127" s="12" customFormat="1" ht="25.92" customHeight="1">
      <c r="A127" s="12"/>
      <c r="B127" s="202"/>
      <c r="C127" s="203"/>
      <c r="D127" s="204" t="s">
        <v>72</v>
      </c>
      <c r="E127" s="205" t="s">
        <v>137</v>
      </c>
      <c r="F127" s="205" t="s">
        <v>138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P128+P149+P174+P193+P207+P213+P235+P292+P299</f>
        <v>0</v>
      </c>
      <c r="Q127" s="210"/>
      <c r="R127" s="211">
        <f>R128+R149+R174+R193+R207+R213+R235+R292+R299</f>
        <v>0</v>
      </c>
      <c r="S127" s="210"/>
      <c r="T127" s="212">
        <f>T128+T149+T174+T193+T207+T213+T235+T292+T299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80</v>
      </c>
      <c r="AT127" s="214" t="s">
        <v>72</v>
      </c>
      <c r="AU127" s="214" t="s">
        <v>73</v>
      </c>
      <c r="AY127" s="213" t="s">
        <v>139</v>
      </c>
      <c r="BK127" s="215">
        <f>BK128+BK149+BK174+BK193+BK207+BK213+BK235+BK292+BK299</f>
        <v>0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80</v>
      </c>
      <c r="F128" s="216" t="s">
        <v>140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SUM(P129:P148)</f>
        <v>0</v>
      </c>
      <c r="Q128" s="210"/>
      <c r="R128" s="211">
        <f>SUM(R129:R148)</f>
        <v>0</v>
      </c>
      <c r="S128" s="210"/>
      <c r="T128" s="212">
        <f>SUM(T129:T148)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80</v>
      </c>
      <c r="AT128" s="214" t="s">
        <v>72</v>
      </c>
      <c r="AU128" s="214" t="s">
        <v>80</v>
      </c>
      <c r="AY128" s="213" t="s">
        <v>139</v>
      </c>
      <c r="BK128" s="215">
        <f>SUM(BK129:BK148)</f>
        <v>0</v>
      </c>
    </row>
    <row r="129" s="2" customFormat="1" ht="44.25" customHeight="1">
      <c r="A129" s="38"/>
      <c r="B129" s="39"/>
      <c r="C129" s="218" t="s">
        <v>80</v>
      </c>
      <c r="D129" s="218" t="s">
        <v>141</v>
      </c>
      <c r="E129" s="219" t="s">
        <v>955</v>
      </c>
      <c r="F129" s="220" t="s">
        <v>956</v>
      </c>
      <c r="G129" s="221" t="s">
        <v>155</v>
      </c>
      <c r="H129" s="222">
        <v>3.7440000000000002</v>
      </c>
      <c r="I129" s="223"/>
      <c r="J129" s="224">
        <f>ROUND(I129*H129,2)</f>
        <v>0</v>
      </c>
      <c r="K129" s="220" t="s">
        <v>145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146</v>
      </c>
      <c r="AT129" s="229" t="s">
        <v>141</v>
      </c>
      <c r="AU129" s="229" t="s">
        <v>82</v>
      </c>
      <c r="AY129" s="17" t="s">
        <v>139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80</v>
      </c>
      <c r="BK129" s="230">
        <f>ROUND(I129*H129,2)</f>
        <v>0</v>
      </c>
      <c r="BL129" s="17" t="s">
        <v>146</v>
      </c>
      <c r="BM129" s="229" t="s">
        <v>82</v>
      </c>
    </row>
    <row r="130" s="2" customFormat="1">
      <c r="A130" s="38"/>
      <c r="B130" s="39"/>
      <c r="C130" s="40"/>
      <c r="D130" s="231" t="s">
        <v>147</v>
      </c>
      <c r="E130" s="40"/>
      <c r="F130" s="232" t="s">
        <v>956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82</v>
      </c>
    </row>
    <row r="131" s="2" customFormat="1">
      <c r="A131" s="38"/>
      <c r="B131" s="39"/>
      <c r="C131" s="40"/>
      <c r="D131" s="236" t="s">
        <v>148</v>
      </c>
      <c r="E131" s="40"/>
      <c r="F131" s="237" t="s">
        <v>957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148</v>
      </c>
      <c r="AU131" s="17" t="s">
        <v>82</v>
      </c>
    </row>
    <row r="132" s="13" customFormat="1">
      <c r="A132" s="13"/>
      <c r="B132" s="238"/>
      <c r="C132" s="239"/>
      <c r="D132" s="231" t="s">
        <v>150</v>
      </c>
      <c r="E132" s="240" t="s">
        <v>1</v>
      </c>
      <c r="F132" s="241" t="s">
        <v>958</v>
      </c>
      <c r="G132" s="239"/>
      <c r="H132" s="242">
        <v>3.7440000000000002</v>
      </c>
      <c r="I132" s="243"/>
      <c r="J132" s="239"/>
      <c r="K132" s="239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150</v>
      </c>
      <c r="AU132" s="248" t="s">
        <v>82</v>
      </c>
      <c r="AV132" s="13" t="s">
        <v>82</v>
      </c>
      <c r="AW132" s="13" t="s">
        <v>30</v>
      </c>
      <c r="AX132" s="13" t="s">
        <v>73</v>
      </c>
      <c r="AY132" s="248" t="s">
        <v>139</v>
      </c>
    </row>
    <row r="133" s="14" customFormat="1">
      <c r="A133" s="14"/>
      <c r="B133" s="249"/>
      <c r="C133" s="250"/>
      <c r="D133" s="231" t="s">
        <v>150</v>
      </c>
      <c r="E133" s="251" t="s">
        <v>1</v>
      </c>
      <c r="F133" s="252" t="s">
        <v>152</v>
      </c>
      <c r="G133" s="250"/>
      <c r="H133" s="253">
        <v>3.7440000000000002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150</v>
      </c>
      <c r="AU133" s="259" t="s">
        <v>82</v>
      </c>
      <c r="AV133" s="14" t="s">
        <v>146</v>
      </c>
      <c r="AW133" s="14" t="s">
        <v>30</v>
      </c>
      <c r="AX133" s="14" t="s">
        <v>80</v>
      </c>
      <c r="AY133" s="259" t="s">
        <v>139</v>
      </c>
    </row>
    <row r="134" s="2" customFormat="1" ht="62.7" customHeight="1">
      <c r="A134" s="38"/>
      <c r="B134" s="39"/>
      <c r="C134" s="218" t="s">
        <v>82</v>
      </c>
      <c r="D134" s="218" t="s">
        <v>141</v>
      </c>
      <c r="E134" s="219" t="s">
        <v>705</v>
      </c>
      <c r="F134" s="220" t="s">
        <v>706</v>
      </c>
      <c r="G134" s="221" t="s">
        <v>155</v>
      </c>
      <c r="H134" s="222">
        <v>3.774</v>
      </c>
      <c r="I134" s="223"/>
      <c r="J134" s="224">
        <f>ROUND(I134*H134,2)</f>
        <v>0</v>
      </c>
      <c r="K134" s="220" t="s">
        <v>145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146</v>
      </c>
      <c r="AT134" s="229" t="s">
        <v>141</v>
      </c>
      <c r="AU134" s="229" t="s">
        <v>82</v>
      </c>
      <c r="AY134" s="17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80</v>
      </c>
      <c r="BK134" s="230">
        <f>ROUND(I134*H134,2)</f>
        <v>0</v>
      </c>
      <c r="BL134" s="17" t="s">
        <v>146</v>
      </c>
      <c r="BM134" s="229" t="s">
        <v>146</v>
      </c>
    </row>
    <row r="135" s="2" customFormat="1">
      <c r="A135" s="38"/>
      <c r="B135" s="39"/>
      <c r="C135" s="40"/>
      <c r="D135" s="231" t="s">
        <v>147</v>
      </c>
      <c r="E135" s="40"/>
      <c r="F135" s="232" t="s">
        <v>706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147</v>
      </c>
      <c r="AU135" s="17" t="s">
        <v>82</v>
      </c>
    </row>
    <row r="136" s="2" customFormat="1">
      <c r="A136" s="38"/>
      <c r="B136" s="39"/>
      <c r="C136" s="40"/>
      <c r="D136" s="236" t="s">
        <v>148</v>
      </c>
      <c r="E136" s="40"/>
      <c r="F136" s="237" t="s">
        <v>707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148</v>
      </c>
      <c r="AU136" s="17" t="s">
        <v>82</v>
      </c>
    </row>
    <row r="137" s="13" customFormat="1">
      <c r="A137" s="13"/>
      <c r="B137" s="238"/>
      <c r="C137" s="239"/>
      <c r="D137" s="231" t="s">
        <v>150</v>
      </c>
      <c r="E137" s="240" t="s">
        <v>1</v>
      </c>
      <c r="F137" s="241" t="s">
        <v>959</v>
      </c>
      <c r="G137" s="239"/>
      <c r="H137" s="242">
        <v>3.774</v>
      </c>
      <c r="I137" s="243"/>
      <c r="J137" s="239"/>
      <c r="K137" s="239"/>
      <c r="L137" s="244"/>
      <c r="M137" s="245"/>
      <c r="N137" s="246"/>
      <c r="O137" s="246"/>
      <c r="P137" s="246"/>
      <c r="Q137" s="246"/>
      <c r="R137" s="246"/>
      <c r="S137" s="246"/>
      <c r="T137" s="24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8" t="s">
        <v>150</v>
      </c>
      <c r="AU137" s="248" t="s">
        <v>82</v>
      </c>
      <c r="AV137" s="13" t="s">
        <v>82</v>
      </c>
      <c r="AW137" s="13" t="s">
        <v>30</v>
      </c>
      <c r="AX137" s="13" t="s">
        <v>73</v>
      </c>
      <c r="AY137" s="248" t="s">
        <v>139</v>
      </c>
    </row>
    <row r="138" s="14" customFormat="1">
      <c r="A138" s="14"/>
      <c r="B138" s="249"/>
      <c r="C138" s="250"/>
      <c r="D138" s="231" t="s">
        <v>150</v>
      </c>
      <c r="E138" s="251" t="s">
        <v>1</v>
      </c>
      <c r="F138" s="252" t="s">
        <v>152</v>
      </c>
      <c r="G138" s="250"/>
      <c r="H138" s="253">
        <v>3.774</v>
      </c>
      <c r="I138" s="254"/>
      <c r="J138" s="250"/>
      <c r="K138" s="250"/>
      <c r="L138" s="255"/>
      <c r="M138" s="256"/>
      <c r="N138" s="257"/>
      <c r="O138" s="257"/>
      <c r="P138" s="257"/>
      <c r="Q138" s="257"/>
      <c r="R138" s="257"/>
      <c r="S138" s="257"/>
      <c r="T138" s="25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9" t="s">
        <v>150</v>
      </c>
      <c r="AU138" s="259" t="s">
        <v>82</v>
      </c>
      <c r="AV138" s="14" t="s">
        <v>146</v>
      </c>
      <c r="AW138" s="14" t="s">
        <v>30</v>
      </c>
      <c r="AX138" s="14" t="s">
        <v>80</v>
      </c>
      <c r="AY138" s="259" t="s">
        <v>139</v>
      </c>
    </row>
    <row r="139" s="2" customFormat="1" ht="44.25" customHeight="1">
      <c r="A139" s="38"/>
      <c r="B139" s="39"/>
      <c r="C139" s="218" t="s">
        <v>159</v>
      </c>
      <c r="D139" s="218" t="s">
        <v>141</v>
      </c>
      <c r="E139" s="219" t="s">
        <v>709</v>
      </c>
      <c r="F139" s="220" t="s">
        <v>710</v>
      </c>
      <c r="G139" s="221" t="s">
        <v>313</v>
      </c>
      <c r="H139" s="222">
        <v>6.7320000000000002</v>
      </c>
      <c r="I139" s="223"/>
      <c r="J139" s="224">
        <f>ROUND(I139*H139,2)</f>
        <v>0</v>
      </c>
      <c r="K139" s="220" t="s">
        <v>145</v>
      </c>
      <c r="L139" s="44"/>
      <c r="M139" s="225" t="s">
        <v>1</v>
      </c>
      <c r="N139" s="226" t="s">
        <v>38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146</v>
      </c>
      <c r="AT139" s="229" t="s">
        <v>141</v>
      </c>
      <c r="AU139" s="229" t="s">
        <v>82</v>
      </c>
      <c r="AY139" s="17" t="s">
        <v>139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80</v>
      </c>
      <c r="BK139" s="230">
        <f>ROUND(I139*H139,2)</f>
        <v>0</v>
      </c>
      <c r="BL139" s="17" t="s">
        <v>146</v>
      </c>
      <c r="BM139" s="229" t="s">
        <v>162</v>
      </c>
    </row>
    <row r="140" s="2" customFormat="1">
      <c r="A140" s="38"/>
      <c r="B140" s="39"/>
      <c r="C140" s="40"/>
      <c r="D140" s="231" t="s">
        <v>147</v>
      </c>
      <c r="E140" s="40"/>
      <c r="F140" s="232" t="s">
        <v>710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82</v>
      </c>
    </row>
    <row r="141" s="2" customFormat="1">
      <c r="A141" s="38"/>
      <c r="B141" s="39"/>
      <c r="C141" s="40"/>
      <c r="D141" s="236" t="s">
        <v>148</v>
      </c>
      <c r="E141" s="40"/>
      <c r="F141" s="237" t="s">
        <v>711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148</v>
      </c>
      <c r="AU141" s="17" t="s">
        <v>82</v>
      </c>
    </row>
    <row r="142" s="13" customFormat="1">
      <c r="A142" s="13"/>
      <c r="B142" s="238"/>
      <c r="C142" s="239"/>
      <c r="D142" s="231" t="s">
        <v>150</v>
      </c>
      <c r="E142" s="240" t="s">
        <v>1</v>
      </c>
      <c r="F142" s="241" t="s">
        <v>960</v>
      </c>
      <c r="G142" s="239"/>
      <c r="H142" s="242">
        <v>6.7320000000000002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150</v>
      </c>
      <c r="AU142" s="248" t="s">
        <v>82</v>
      </c>
      <c r="AV142" s="13" t="s">
        <v>82</v>
      </c>
      <c r="AW142" s="13" t="s">
        <v>30</v>
      </c>
      <c r="AX142" s="13" t="s">
        <v>73</v>
      </c>
      <c r="AY142" s="248" t="s">
        <v>139</v>
      </c>
    </row>
    <row r="143" s="14" customFormat="1">
      <c r="A143" s="14"/>
      <c r="B143" s="249"/>
      <c r="C143" s="250"/>
      <c r="D143" s="231" t="s">
        <v>150</v>
      </c>
      <c r="E143" s="251" t="s">
        <v>1</v>
      </c>
      <c r="F143" s="252" t="s">
        <v>152</v>
      </c>
      <c r="G143" s="250"/>
      <c r="H143" s="253">
        <v>6.7320000000000002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150</v>
      </c>
      <c r="AU143" s="259" t="s">
        <v>82</v>
      </c>
      <c r="AV143" s="14" t="s">
        <v>146</v>
      </c>
      <c r="AW143" s="14" t="s">
        <v>30</v>
      </c>
      <c r="AX143" s="14" t="s">
        <v>80</v>
      </c>
      <c r="AY143" s="259" t="s">
        <v>139</v>
      </c>
    </row>
    <row r="144" s="2" customFormat="1" ht="33" customHeight="1">
      <c r="A144" s="38"/>
      <c r="B144" s="39"/>
      <c r="C144" s="218" t="s">
        <v>146</v>
      </c>
      <c r="D144" s="218" t="s">
        <v>141</v>
      </c>
      <c r="E144" s="219" t="s">
        <v>186</v>
      </c>
      <c r="F144" s="220" t="s">
        <v>187</v>
      </c>
      <c r="G144" s="221" t="s">
        <v>144</v>
      </c>
      <c r="H144" s="222">
        <v>20.16</v>
      </c>
      <c r="I144" s="223"/>
      <c r="J144" s="224">
        <f>ROUND(I144*H144,2)</f>
        <v>0</v>
      </c>
      <c r="K144" s="220" t="s">
        <v>145</v>
      </c>
      <c r="L144" s="44"/>
      <c r="M144" s="225" t="s">
        <v>1</v>
      </c>
      <c r="N144" s="226" t="s">
        <v>38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146</v>
      </c>
      <c r="AT144" s="229" t="s">
        <v>141</v>
      </c>
      <c r="AU144" s="229" t="s">
        <v>82</v>
      </c>
      <c r="AY144" s="17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80</v>
      </c>
      <c r="BK144" s="230">
        <f>ROUND(I144*H144,2)</f>
        <v>0</v>
      </c>
      <c r="BL144" s="17" t="s">
        <v>146</v>
      </c>
      <c r="BM144" s="229" t="s">
        <v>169</v>
      </c>
    </row>
    <row r="145" s="2" customFormat="1">
      <c r="A145" s="38"/>
      <c r="B145" s="39"/>
      <c r="C145" s="40"/>
      <c r="D145" s="231" t="s">
        <v>147</v>
      </c>
      <c r="E145" s="40"/>
      <c r="F145" s="232" t="s">
        <v>187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147</v>
      </c>
      <c r="AU145" s="17" t="s">
        <v>82</v>
      </c>
    </row>
    <row r="146" s="2" customFormat="1">
      <c r="A146" s="38"/>
      <c r="B146" s="39"/>
      <c r="C146" s="40"/>
      <c r="D146" s="236" t="s">
        <v>148</v>
      </c>
      <c r="E146" s="40"/>
      <c r="F146" s="237" t="s">
        <v>189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148</v>
      </c>
      <c r="AU146" s="17" t="s">
        <v>82</v>
      </c>
    </row>
    <row r="147" s="13" customFormat="1">
      <c r="A147" s="13"/>
      <c r="B147" s="238"/>
      <c r="C147" s="239"/>
      <c r="D147" s="231" t="s">
        <v>150</v>
      </c>
      <c r="E147" s="240" t="s">
        <v>1</v>
      </c>
      <c r="F147" s="241" t="s">
        <v>961</v>
      </c>
      <c r="G147" s="239"/>
      <c r="H147" s="242">
        <v>20.16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150</v>
      </c>
      <c r="AU147" s="248" t="s">
        <v>82</v>
      </c>
      <c r="AV147" s="13" t="s">
        <v>82</v>
      </c>
      <c r="AW147" s="13" t="s">
        <v>30</v>
      </c>
      <c r="AX147" s="13" t="s">
        <v>73</v>
      </c>
      <c r="AY147" s="248" t="s">
        <v>139</v>
      </c>
    </row>
    <row r="148" s="14" customFormat="1">
      <c r="A148" s="14"/>
      <c r="B148" s="249"/>
      <c r="C148" s="250"/>
      <c r="D148" s="231" t="s">
        <v>150</v>
      </c>
      <c r="E148" s="251" t="s">
        <v>1</v>
      </c>
      <c r="F148" s="252" t="s">
        <v>152</v>
      </c>
      <c r="G148" s="250"/>
      <c r="H148" s="253">
        <v>20.16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150</v>
      </c>
      <c r="AU148" s="259" t="s">
        <v>82</v>
      </c>
      <c r="AV148" s="14" t="s">
        <v>146</v>
      </c>
      <c r="AW148" s="14" t="s">
        <v>30</v>
      </c>
      <c r="AX148" s="14" t="s">
        <v>80</v>
      </c>
      <c r="AY148" s="259" t="s">
        <v>139</v>
      </c>
    </row>
    <row r="149" s="12" customFormat="1" ht="22.8" customHeight="1">
      <c r="A149" s="12"/>
      <c r="B149" s="202"/>
      <c r="C149" s="203"/>
      <c r="D149" s="204" t="s">
        <v>72</v>
      </c>
      <c r="E149" s="216" t="s">
        <v>82</v>
      </c>
      <c r="F149" s="216" t="s">
        <v>962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SUM(P150:P173)</f>
        <v>0</v>
      </c>
      <c r="Q149" s="210"/>
      <c r="R149" s="211">
        <f>SUM(R150:R173)</f>
        <v>0</v>
      </c>
      <c r="S149" s="210"/>
      <c r="T149" s="212">
        <f>SUM(T150:T173)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80</v>
      </c>
      <c r="AT149" s="214" t="s">
        <v>72</v>
      </c>
      <c r="AU149" s="214" t="s">
        <v>80</v>
      </c>
      <c r="AY149" s="213" t="s">
        <v>139</v>
      </c>
      <c r="BK149" s="215">
        <f>SUM(BK150:BK173)</f>
        <v>0</v>
      </c>
    </row>
    <row r="150" s="2" customFormat="1" ht="49.05" customHeight="1">
      <c r="A150" s="38"/>
      <c r="B150" s="39"/>
      <c r="C150" s="218" t="s">
        <v>174</v>
      </c>
      <c r="D150" s="218" t="s">
        <v>141</v>
      </c>
      <c r="E150" s="219" t="s">
        <v>963</v>
      </c>
      <c r="F150" s="220" t="s">
        <v>964</v>
      </c>
      <c r="G150" s="221" t="s">
        <v>155</v>
      </c>
      <c r="H150" s="222">
        <v>1.47</v>
      </c>
      <c r="I150" s="223"/>
      <c r="J150" s="224">
        <f>ROUND(I150*H150,2)</f>
        <v>0</v>
      </c>
      <c r="K150" s="220" t="s">
        <v>145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146</v>
      </c>
      <c r="AT150" s="229" t="s">
        <v>141</v>
      </c>
      <c r="AU150" s="229" t="s">
        <v>82</v>
      </c>
      <c r="AY150" s="17" t="s">
        <v>139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80</v>
      </c>
      <c r="BK150" s="230">
        <f>ROUND(I150*H150,2)</f>
        <v>0</v>
      </c>
      <c r="BL150" s="17" t="s">
        <v>146</v>
      </c>
      <c r="BM150" s="229" t="s">
        <v>177</v>
      </c>
    </row>
    <row r="151" s="2" customFormat="1">
      <c r="A151" s="38"/>
      <c r="B151" s="39"/>
      <c r="C151" s="40"/>
      <c r="D151" s="231" t="s">
        <v>147</v>
      </c>
      <c r="E151" s="40"/>
      <c r="F151" s="232" t="s">
        <v>964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82</v>
      </c>
    </row>
    <row r="152" s="2" customFormat="1">
      <c r="A152" s="38"/>
      <c r="B152" s="39"/>
      <c r="C152" s="40"/>
      <c r="D152" s="236" t="s">
        <v>148</v>
      </c>
      <c r="E152" s="40"/>
      <c r="F152" s="237" t="s">
        <v>965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148</v>
      </c>
      <c r="AU152" s="17" t="s">
        <v>82</v>
      </c>
    </row>
    <row r="153" s="13" customFormat="1">
      <c r="A153" s="13"/>
      <c r="B153" s="238"/>
      <c r="C153" s="239"/>
      <c r="D153" s="231" t="s">
        <v>150</v>
      </c>
      <c r="E153" s="240" t="s">
        <v>1</v>
      </c>
      <c r="F153" s="241" t="s">
        <v>966</v>
      </c>
      <c r="G153" s="239"/>
      <c r="H153" s="242">
        <v>1.47</v>
      </c>
      <c r="I153" s="243"/>
      <c r="J153" s="239"/>
      <c r="K153" s="239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150</v>
      </c>
      <c r="AU153" s="248" t="s">
        <v>82</v>
      </c>
      <c r="AV153" s="13" t="s">
        <v>82</v>
      </c>
      <c r="AW153" s="13" t="s">
        <v>30</v>
      </c>
      <c r="AX153" s="13" t="s">
        <v>73</v>
      </c>
      <c r="AY153" s="248" t="s">
        <v>139</v>
      </c>
    </row>
    <row r="154" s="14" customFormat="1">
      <c r="A154" s="14"/>
      <c r="B154" s="249"/>
      <c r="C154" s="250"/>
      <c r="D154" s="231" t="s">
        <v>150</v>
      </c>
      <c r="E154" s="251" t="s">
        <v>1</v>
      </c>
      <c r="F154" s="252" t="s">
        <v>152</v>
      </c>
      <c r="G154" s="250"/>
      <c r="H154" s="253">
        <v>1.47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150</v>
      </c>
      <c r="AU154" s="259" t="s">
        <v>82</v>
      </c>
      <c r="AV154" s="14" t="s">
        <v>146</v>
      </c>
      <c r="AW154" s="14" t="s">
        <v>30</v>
      </c>
      <c r="AX154" s="14" t="s">
        <v>80</v>
      </c>
      <c r="AY154" s="259" t="s">
        <v>139</v>
      </c>
    </row>
    <row r="155" s="2" customFormat="1" ht="37.8" customHeight="1">
      <c r="A155" s="38"/>
      <c r="B155" s="39"/>
      <c r="C155" s="218" t="s">
        <v>162</v>
      </c>
      <c r="D155" s="218" t="s">
        <v>141</v>
      </c>
      <c r="E155" s="219" t="s">
        <v>967</v>
      </c>
      <c r="F155" s="220" t="s">
        <v>968</v>
      </c>
      <c r="G155" s="221" t="s">
        <v>282</v>
      </c>
      <c r="H155" s="222">
        <v>11.199999999999999</v>
      </c>
      <c r="I155" s="223"/>
      <c r="J155" s="224">
        <f>ROUND(I155*H155,2)</f>
        <v>0</v>
      </c>
      <c r="K155" s="220" t="s">
        <v>145</v>
      </c>
      <c r="L155" s="44"/>
      <c r="M155" s="225" t="s">
        <v>1</v>
      </c>
      <c r="N155" s="226" t="s">
        <v>38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146</v>
      </c>
      <c r="AT155" s="229" t="s">
        <v>141</v>
      </c>
      <c r="AU155" s="229" t="s">
        <v>82</v>
      </c>
      <c r="AY155" s="17" t="s">
        <v>139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80</v>
      </c>
      <c r="BK155" s="230">
        <f>ROUND(I155*H155,2)</f>
        <v>0</v>
      </c>
      <c r="BL155" s="17" t="s">
        <v>146</v>
      </c>
      <c r="BM155" s="229" t="s">
        <v>183</v>
      </c>
    </row>
    <row r="156" s="2" customFormat="1">
      <c r="A156" s="38"/>
      <c r="B156" s="39"/>
      <c r="C156" s="40"/>
      <c r="D156" s="231" t="s">
        <v>147</v>
      </c>
      <c r="E156" s="40"/>
      <c r="F156" s="232" t="s">
        <v>968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147</v>
      </c>
      <c r="AU156" s="17" t="s">
        <v>82</v>
      </c>
    </row>
    <row r="157" s="2" customFormat="1">
      <c r="A157" s="38"/>
      <c r="B157" s="39"/>
      <c r="C157" s="40"/>
      <c r="D157" s="236" t="s">
        <v>148</v>
      </c>
      <c r="E157" s="40"/>
      <c r="F157" s="237" t="s">
        <v>969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148</v>
      </c>
      <c r="AU157" s="17" t="s">
        <v>82</v>
      </c>
    </row>
    <row r="158" s="13" customFormat="1">
      <c r="A158" s="13"/>
      <c r="B158" s="238"/>
      <c r="C158" s="239"/>
      <c r="D158" s="231" t="s">
        <v>150</v>
      </c>
      <c r="E158" s="240" t="s">
        <v>1</v>
      </c>
      <c r="F158" s="241" t="s">
        <v>970</v>
      </c>
      <c r="G158" s="239"/>
      <c r="H158" s="242">
        <v>11.199999999999999</v>
      </c>
      <c r="I158" s="243"/>
      <c r="J158" s="239"/>
      <c r="K158" s="239"/>
      <c r="L158" s="244"/>
      <c r="M158" s="245"/>
      <c r="N158" s="246"/>
      <c r="O158" s="246"/>
      <c r="P158" s="246"/>
      <c r="Q158" s="246"/>
      <c r="R158" s="246"/>
      <c r="S158" s="246"/>
      <c r="T158" s="24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8" t="s">
        <v>150</v>
      </c>
      <c r="AU158" s="248" t="s">
        <v>82</v>
      </c>
      <c r="AV158" s="13" t="s">
        <v>82</v>
      </c>
      <c r="AW158" s="13" t="s">
        <v>30</v>
      </c>
      <c r="AX158" s="13" t="s">
        <v>73</v>
      </c>
      <c r="AY158" s="248" t="s">
        <v>139</v>
      </c>
    </row>
    <row r="159" s="14" customFormat="1">
      <c r="A159" s="14"/>
      <c r="B159" s="249"/>
      <c r="C159" s="250"/>
      <c r="D159" s="231" t="s">
        <v>150</v>
      </c>
      <c r="E159" s="251" t="s">
        <v>1</v>
      </c>
      <c r="F159" s="252" t="s">
        <v>152</v>
      </c>
      <c r="G159" s="250"/>
      <c r="H159" s="253">
        <v>11.199999999999999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150</v>
      </c>
      <c r="AU159" s="259" t="s">
        <v>82</v>
      </c>
      <c r="AV159" s="14" t="s">
        <v>146</v>
      </c>
      <c r="AW159" s="14" t="s">
        <v>30</v>
      </c>
      <c r="AX159" s="14" t="s">
        <v>80</v>
      </c>
      <c r="AY159" s="259" t="s">
        <v>139</v>
      </c>
    </row>
    <row r="160" s="2" customFormat="1" ht="33" customHeight="1">
      <c r="A160" s="38"/>
      <c r="B160" s="39"/>
      <c r="C160" s="270" t="s">
        <v>185</v>
      </c>
      <c r="D160" s="270" t="s">
        <v>179</v>
      </c>
      <c r="E160" s="271" t="s">
        <v>971</v>
      </c>
      <c r="F160" s="272" t="s">
        <v>972</v>
      </c>
      <c r="G160" s="273" t="s">
        <v>973</v>
      </c>
      <c r="H160" s="274">
        <v>5</v>
      </c>
      <c r="I160" s="275"/>
      <c r="J160" s="276">
        <f>ROUND(I160*H160,2)</f>
        <v>0</v>
      </c>
      <c r="K160" s="272" t="s">
        <v>1</v>
      </c>
      <c r="L160" s="277"/>
      <c r="M160" s="278" t="s">
        <v>1</v>
      </c>
      <c r="N160" s="279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169</v>
      </c>
      <c r="AT160" s="229" t="s">
        <v>179</v>
      </c>
      <c r="AU160" s="229" t="s">
        <v>82</v>
      </c>
      <c r="AY160" s="17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80</v>
      </c>
      <c r="BK160" s="230">
        <f>ROUND(I160*H160,2)</f>
        <v>0</v>
      </c>
      <c r="BL160" s="17" t="s">
        <v>146</v>
      </c>
      <c r="BM160" s="229" t="s">
        <v>188</v>
      </c>
    </row>
    <row r="161" s="2" customFormat="1">
      <c r="A161" s="38"/>
      <c r="B161" s="39"/>
      <c r="C161" s="40"/>
      <c r="D161" s="231" t="s">
        <v>147</v>
      </c>
      <c r="E161" s="40"/>
      <c r="F161" s="232" t="s">
        <v>972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147</v>
      </c>
      <c r="AU161" s="17" t="s">
        <v>82</v>
      </c>
    </row>
    <row r="162" s="2" customFormat="1" ht="24.15" customHeight="1">
      <c r="A162" s="38"/>
      <c r="B162" s="39"/>
      <c r="C162" s="270" t="s">
        <v>169</v>
      </c>
      <c r="D162" s="270" t="s">
        <v>179</v>
      </c>
      <c r="E162" s="271" t="s">
        <v>974</v>
      </c>
      <c r="F162" s="272" t="s">
        <v>975</v>
      </c>
      <c r="G162" s="273" t="s">
        <v>973</v>
      </c>
      <c r="H162" s="274">
        <v>6</v>
      </c>
      <c r="I162" s="275"/>
      <c r="J162" s="276">
        <f>ROUND(I162*H162,2)</f>
        <v>0</v>
      </c>
      <c r="K162" s="272" t="s">
        <v>1</v>
      </c>
      <c r="L162" s="277"/>
      <c r="M162" s="278" t="s">
        <v>1</v>
      </c>
      <c r="N162" s="279" t="s">
        <v>38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169</v>
      </c>
      <c r="AT162" s="229" t="s">
        <v>179</v>
      </c>
      <c r="AU162" s="229" t="s">
        <v>82</v>
      </c>
      <c r="AY162" s="17" t="s">
        <v>139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80</v>
      </c>
      <c r="BK162" s="230">
        <f>ROUND(I162*H162,2)</f>
        <v>0</v>
      </c>
      <c r="BL162" s="17" t="s">
        <v>146</v>
      </c>
      <c r="BM162" s="229" t="s">
        <v>196</v>
      </c>
    </row>
    <row r="163" s="2" customFormat="1">
      <c r="A163" s="38"/>
      <c r="B163" s="39"/>
      <c r="C163" s="40"/>
      <c r="D163" s="231" t="s">
        <v>147</v>
      </c>
      <c r="E163" s="40"/>
      <c r="F163" s="232" t="s">
        <v>975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147</v>
      </c>
      <c r="AU163" s="17" t="s">
        <v>82</v>
      </c>
    </row>
    <row r="164" s="2" customFormat="1" ht="21.75" customHeight="1">
      <c r="A164" s="38"/>
      <c r="B164" s="39"/>
      <c r="C164" s="218" t="s">
        <v>198</v>
      </c>
      <c r="D164" s="218" t="s">
        <v>141</v>
      </c>
      <c r="E164" s="219" t="s">
        <v>976</v>
      </c>
      <c r="F164" s="220" t="s">
        <v>977</v>
      </c>
      <c r="G164" s="221" t="s">
        <v>155</v>
      </c>
      <c r="H164" s="222">
        <v>0.251</v>
      </c>
      <c r="I164" s="223"/>
      <c r="J164" s="224">
        <f>ROUND(I164*H164,2)</f>
        <v>0</v>
      </c>
      <c r="K164" s="220" t="s">
        <v>145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146</v>
      </c>
      <c r="AT164" s="229" t="s">
        <v>141</v>
      </c>
      <c r="AU164" s="229" t="s">
        <v>82</v>
      </c>
      <c r="AY164" s="17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80</v>
      </c>
      <c r="BK164" s="230">
        <f>ROUND(I164*H164,2)</f>
        <v>0</v>
      </c>
      <c r="BL164" s="17" t="s">
        <v>146</v>
      </c>
      <c r="BM164" s="229" t="s">
        <v>201</v>
      </c>
    </row>
    <row r="165" s="2" customFormat="1">
      <c r="A165" s="38"/>
      <c r="B165" s="39"/>
      <c r="C165" s="40"/>
      <c r="D165" s="231" t="s">
        <v>147</v>
      </c>
      <c r="E165" s="40"/>
      <c r="F165" s="232" t="s">
        <v>977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82</v>
      </c>
    </row>
    <row r="166" s="2" customFormat="1">
      <c r="A166" s="38"/>
      <c r="B166" s="39"/>
      <c r="C166" s="40"/>
      <c r="D166" s="236" t="s">
        <v>148</v>
      </c>
      <c r="E166" s="40"/>
      <c r="F166" s="237" t="s">
        <v>978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148</v>
      </c>
      <c r="AU166" s="17" t="s">
        <v>82</v>
      </c>
    </row>
    <row r="167" s="13" customFormat="1">
      <c r="A167" s="13"/>
      <c r="B167" s="238"/>
      <c r="C167" s="239"/>
      <c r="D167" s="231" t="s">
        <v>150</v>
      </c>
      <c r="E167" s="240" t="s">
        <v>1</v>
      </c>
      <c r="F167" s="241" t="s">
        <v>979</v>
      </c>
      <c r="G167" s="239"/>
      <c r="H167" s="242">
        <v>0.251</v>
      </c>
      <c r="I167" s="243"/>
      <c r="J167" s="239"/>
      <c r="K167" s="239"/>
      <c r="L167" s="244"/>
      <c r="M167" s="245"/>
      <c r="N167" s="246"/>
      <c r="O167" s="246"/>
      <c r="P167" s="246"/>
      <c r="Q167" s="246"/>
      <c r="R167" s="246"/>
      <c r="S167" s="246"/>
      <c r="T167" s="24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8" t="s">
        <v>150</v>
      </c>
      <c r="AU167" s="248" t="s">
        <v>82</v>
      </c>
      <c r="AV167" s="13" t="s">
        <v>82</v>
      </c>
      <c r="AW167" s="13" t="s">
        <v>30</v>
      </c>
      <c r="AX167" s="13" t="s">
        <v>73</v>
      </c>
      <c r="AY167" s="248" t="s">
        <v>139</v>
      </c>
    </row>
    <row r="168" s="14" customFormat="1">
      <c r="A168" s="14"/>
      <c r="B168" s="249"/>
      <c r="C168" s="250"/>
      <c r="D168" s="231" t="s">
        <v>150</v>
      </c>
      <c r="E168" s="251" t="s">
        <v>1</v>
      </c>
      <c r="F168" s="252" t="s">
        <v>152</v>
      </c>
      <c r="G168" s="250"/>
      <c r="H168" s="253">
        <v>0.251</v>
      </c>
      <c r="I168" s="254"/>
      <c r="J168" s="250"/>
      <c r="K168" s="250"/>
      <c r="L168" s="255"/>
      <c r="M168" s="256"/>
      <c r="N168" s="257"/>
      <c r="O168" s="257"/>
      <c r="P168" s="257"/>
      <c r="Q168" s="257"/>
      <c r="R168" s="257"/>
      <c r="S168" s="257"/>
      <c r="T168" s="25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9" t="s">
        <v>150</v>
      </c>
      <c r="AU168" s="259" t="s">
        <v>82</v>
      </c>
      <c r="AV168" s="14" t="s">
        <v>146</v>
      </c>
      <c r="AW168" s="14" t="s">
        <v>30</v>
      </c>
      <c r="AX168" s="14" t="s">
        <v>80</v>
      </c>
      <c r="AY168" s="259" t="s">
        <v>139</v>
      </c>
    </row>
    <row r="169" s="2" customFormat="1" ht="33" customHeight="1">
      <c r="A169" s="38"/>
      <c r="B169" s="39"/>
      <c r="C169" s="218" t="s">
        <v>177</v>
      </c>
      <c r="D169" s="218" t="s">
        <v>141</v>
      </c>
      <c r="E169" s="219" t="s">
        <v>980</v>
      </c>
      <c r="F169" s="220" t="s">
        <v>981</v>
      </c>
      <c r="G169" s="221" t="s">
        <v>155</v>
      </c>
      <c r="H169" s="222">
        <v>1.4139999999999999</v>
      </c>
      <c r="I169" s="223"/>
      <c r="J169" s="224">
        <f>ROUND(I169*H169,2)</f>
        <v>0</v>
      </c>
      <c r="K169" s="220" t="s">
        <v>145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146</v>
      </c>
      <c r="AT169" s="229" t="s">
        <v>141</v>
      </c>
      <c r="AU169" s="229" t="s">
        <v>82</v>
      </c>
      <c r="AY169" s="17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80</v>
      </c>
      <c r="BK169" s="230">
        <f>ROUND(I169*H169,2)</f>
        <v>0</v>
      </c>
      <c r="BL169" s="17" t="s">
        <v>146</v>
      </c>
      <c r="BM169" s="229" t="s">
        <v>205</v>
      </c>
    </row>
    <row r="170" s="2" customFormat="1">
      <c r="A170" s="38"/>
      <c r="B170" s="39"/>
      <c r="C170" s="40"/>
      <c r="D170" s="231" t="s">
        <v>147</v>
      </c>
      <c r="E170" s="40"/>
      <c r="F170" s="232" t="s">
        <v>981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147</v>
      </c>
      <c r="AU170" s="17" t="s">
        <v>82</v>
      </c>
    </row>
    <row r="171" s="2" customFormat="1">
      <c r="A171" s="38"/>
      <c r="B171" s="39"/>
      <c r="C171" s="40"/>
      <c r="D171" s="236" t="s">
        <v>148</v>
      </c>
      <c r="E171" s="40"/>
      <c r="F171" s="237" t="s">
        <v>982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148</v>
      </c>
      <c r="AU171" s="17" t="s">
        <v>82</v>
      </c>
    </row>
    <row r="172" s="13" customFormat="1">
      <c r="A172" s="13"/>
      <c r="B172" s="238"/>
      <c r="C172" s="239"/>
      <c r="D172" s="231" t="s">
        <v>150</v>
      </c>
      <c r="E172" s="240" t="s">
        <v>1</v>
      </c>
      <c r="F172" s="241" t="s">
        <v>983</v>
      </c>
      <c r="G172" s="239"/>
      <c r="H172" s="242">
        <v>1.4139999999999999</v>
      </c>
      <c r="I172" s="243"/>
      <c r="J172" s="239"/>
      <c r="K172" s="239"/>
      <c r="L172" s="244"/>
      <c r="M172" s="245"/>
      <c r="N172" s="246"/>
      <c r="O172" s="246"/>
      <c r="P172" s="246"/>
      <c r="Q172" s="246"/>
      <c r="R172" s="246"/>
      <c r="S172" s="246"/>
      <c r="T172" s="24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8" t="s">
        <v>150</v>
      </c>
      <c r="AU172" s="248" t="s">
        <v>82</v>
      </c>
      <c r="AV172" s="13" t="s">
        <v>82</v>
      </c>
      <c r="AW172" s="13" t="s">
        <v>30</v>
      </c>
      <c r="AX172" s="13" t="s">
        <v>73</v>
      </c>
      <c r="AY172" s="248" t="s">
        <v>139</v>
      </c>
    </row>
    <row r="173" s="14" customFormat="1">
      <c r="A173" s="14"/>
      <c r="B173" s="249"/>
      <c r="C173" s="250"/>
      <c r="D173" s="231" t="s">
        <v>150</v>
      </c>
      <c r="E173" s="251" t="s">
        <v>1</v>
      </c>
      <c r="F173" s="252" t="s">
        <v>152</v>
      </c>
      <c r="G173" s="250"/>
      <c r="H173" s="253">
        <v>1.4139999999999999</v>
      </c>
      <c r="I173" s="254"/>
      <c r="J173" s="250"/>
      <c r="K173" s="250"/>
      <c r="L173" s="255"/>
      <c r="M173" s="256"/>
      <c r="N173" s="257"/>
      <c r="O173" s="257"/>
      <c r="P173" s="257"/>
      <c r="Q173" s="257"/>
      <c r="R173" s="257"/>
      <c r="S173" s="257"/>
      <c r="T173" s="25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9" t="s">
        <v>150</v>
      </c>
      <c r="AU173" s="259" t="s">
        <v>82</v>
      </c>
      <c r="AV173" s="14" t="s">
        <v>146</v>
      </c>
      <c r="AW173" s="14" t="s">
        <v>30</v>
      </c>
      <c r="AX173" s="14" t="s">
        <v>80</v>
      </c>
      <c r="AY173" s="259" t="s">
        <v>139</v>
      </c>
    </row>
    <row r="174" s="12" customFormat="1" ht="22.8" customHeight="1">
      <c r="A174" s="12"/>
      <c r="B174" s="202"/>
      <c r="C174" s="203"/>
      <c r="D174" s="204" t="s">
        <v>72</v>
      </c>
      <c r="E174" s="216" t="s">
        <v>146</v>
      </c>
      <c r="F174" s="216" t="s">
        <v>984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f>SUM(P175:P192)</f>
        <v>0</v>
      </c>
      <c r="Q174" s="210"/>
      <c r="R174" s="211">
        <f>SUM(R175:R192)</f>
        <v>0</v>
      </c>
      <c r="S174" s="210"/>
      <c r="T174" s="212">
        <f>SUM(T175:T192)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80</v>
      </c>
      <c r="AT174" s="214" t="s">
        <v>72</v>
      </c>
      <c r="AU174" s="214" t="s">
        <v>80</v>
      </c>
      <c r="AY174" s="213" t="s">
        <v>139</v>
      </c>
      <c r="BK174" s="215">
        <f>SUM(BK175:BK192)</f>
        <v>0</v>
      </c>
    </row>
    <row r="175" s="2" customFormat="1" ht="24.15" customHeight="1">
      <c r="A175" s="38"/>
      <c r="B175" s="39"/>
      <c r="C175" s="218" t="s">
        <v>209</v>
      </c>
      <c r="D175" s="218" t="s">
        <v>141</v>
      </c>
      <c r="E175" s="219" t="s">
        <v>985</v>
      </c>
      <c r="F175" s="220" t="s">
        <v>986</v>
      </c>
      <c r="G175" s="221" t="s">
        <v>155</v>
      </c>
      <c r="H175" s="222">
        <v>0.70699999999999996</v>
      </c>
      <c r="I175" s="223"/>
      <c r="J175" s="224">
        <f>ROUND(I175*H175,2)</f>
        <v>0</v>
      </c>
      <c r="K175" s="220" t="s">
        <v>145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146</v>
      </c>
      <c r="AT175" s="229" t="s">
        <v>141</v>
      </c>
      <c r="AU175" s="229" t="s">
        <v>82</v>
      </c>
      <c r="AY175" s="17" t="s">
        <v>139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80</v>
      </c>
      <c r="BK175" s="230">
        <f>ROUND(I175*H175,2)</f>
        <v>0</v>
      </c>
      <c r="BL175" s="17" t="s">
        <v>146</v>
      </c>
      <c r="BM175" s="229" t="s">
        <v>213</v>
      </c>
    </row>
    <row r="176" s="2" customFormat="1">
      <c r="A176" s="38"/>
      <c r="B176" s="39"/>
      <c r="C176" s="40"/>
      <c r="D176" s="231" t="s">
        <v>147</v>
      </c>
      <c r="E176" s="40"/>
      <c r="F176" s="232" t="s">
        <v>986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147</v>
      </c>
      <c r="AU176" s="17" t="s">
        <v>82</v>
      </c>
    </row>
    <row r="177" s="2" customFormat="1">
      <c r="A177" s="38"/>
      <c r="B177" s="39"/>
      <c r="C177" s="40"/>
      <c r="D177" s="236" t="s">
        <v>148</v>
      </c>
      <c r="E177" s="40"/>
      <c r="F177" s="237" t="s">
        <v>987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148</v>
      </c>
      <c r="AU177" s="17" t="s">
        <v>82</v>
      </c>
    </row>
    <row r="178" s="13" customFormat="1">
      <c r="A178" s="13"/>
      <c r="B178" s="238"/>
      <c r="C178" s="239"/>
      <c r="D178" s="231" t="s">
        <v>150</v>
      </c>
      <c r="E178" s="240" t="s">
        <v>1</v>
      </c>
      <c r="F178" s="241" t="s">
        <v>988</v>
      </c>
      <c r="G178" s="239"/>
      <c r="H178" s="242">
        <v>0.70699999999999996</v>
      </c>
      <c r="I178" s="243"/>
      <c r="J178" s="239"/>
      <c r="K178" s="239"/>
      <c r="L178" s="244"/>
      <c r="M178" s="245"/>
      <c r="N178" s="246"/>
      <c r="O178" s="246"/>
      <c r="P178" s="246"/>
      <c r="Q178" s="246"/>
      <c r="R178" s="246"/>
      <c r="S178" s="246"/>
      <c r="T178" s="24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8" t="s">
        <v>150</v>
      </c>
      <c r="AU178" s="248" t="s">
        <v>82</v>
      </c>
      <c r="AV178" s="13" t="s">
        <v>82</v>
      </c>
      <c r="AW178" s="13" t="s">
        <v>30</v>
      </c>
      <c r="AX178" s="13" t="s">
        <v>73</v>
      </c>
      <c r="AY178" s="248" t="s">
        <v>139</v>
      </c>
    </row>
    <row r="179" s="14" customFormat="1">
      <c r="A179" s="14"/>
      <c r="B179" s="249"/>
      <c r="C179" s="250"/>
      <c r="D179" s="231" t="s">
        <v>150</v>
      </c>
      <c r="E179" s="251" t="s">
        <v>1</v>
      </c>
      <c r="F179" s="252" t="s">
        <v>152</v>
      </c>
      <c r="G179" s="250"/>
      <c r="H179" s="253">
        <v>0.70699999999999996</v>
      </c>
      <c r="I179" s="254"/>
      <c r="J179" s="250"/>
      <c r="K179" s="250"/>
      <c r="L179" s="255"/>
      <c r="M179" s="256"/>
      <c r="N179" s="257"/>
      <c r="O179" s="257"/>
      <c r="P179" s="257"/>
      <c r="Q179" s="257"/>
      <c r="R179" s="257"/>
      <c r="S179" s="257"/>
      <c r="T179" s="25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9" t="s">
        <v>150</v>
      </c>
      <c r="AU179" s="259" t="s">
        <v>82</v>
      </c>
      <c r="AV179" s="14" t="s">
        <v>146</v>
      </c>
      <c r="AW179" s="14" t="s">
        <v>30</v>
      </c>
      <c r="AX179" s="14" t="s">
        <v>80</v>
      </c>
      <c r="AY179" s="259" t="s">
        <v>139</v>
      </c>
    </row>
    <row r="180" s="2" customFormat="1" ht="24.15" customHeight="1">
      <c r="A180" s="38"/>
      <c r="B180" s="39"/>
      <c r="C180" s="218" t="s">
        <v>183</v>
      </c>
      <c r="D180" s="218" t="s">
        <v>141</v>
      </c>
      <c r="E180" s="219" t="s">
        <v>989</v>
      </c>
      <c r="F180" s="220" t="s">
        <v>990</v>
      </c>
      <c r="G180" s="221" t="s">
        <v>144</v>
      </c>
      <c r="H180" s="222">
        <v>2.827</v>
      </c>
      <c r="I180" s="223"/>
      <c r="J180" s="224">
        <f>ROUND(I180*H180,2)</f>
        <v>0</v>
      </c>
      <c r="K180" s="220" t="s">
        <v>145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146</v>
      </c>
      <c r="AT180" s="229" t="s">
        <v>141</v>
      </c>
      <c r="AU180" s="229" t="s">
        <v>82</v>
      </c>
      <c r="AY180" s="17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80</v>
      </c>
      <c r="BK180" s="230">
        <f>ROUND(I180*H180,2)</f>
        <v>0</v>
      </c>
      <c r="BL180" s="17" t="s">
        <v>146</v>
      </c>
      <c r="BM180" s="229" t="s">
        <v>218</v>
      </c>
    </row>
    <row r="181" s="2" customFormat="1">
      <c r="A181" s="38"/>
      <c r="B181" s="39"/>
      <c r="C181" s="40"/>
      <c r="D181" s="231" t="s">
        <v>147</v>
      </c>
      <c r="E181" s="40"/>
      <c r="F181" s="232" t="s">
        <v>990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147</v>
      </c>
      <c r="AU181" s="17" t="s">
        <v>82</v>
      </c>
    </row>
    <row r="182" s="2" customFormat="1">
      <c r="A182" s="38"/>
      <c r="B182" s="39"/>
      <c r="C182" s="40"/>
      <c r="D182" s="236" t="s">
        <v>148</v>
      </c>
      <c r="E182" s="40"/>
      <c r="F182" s="237" t="s">
        <v>991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148</v>
      </c>
      <c r="AU182" s="17" t="s">
        <v>82</v>
      </c>
    </row>
    <row r="183" s="13" customFormat="1">
      <c r="A183" s="13"/>
      <c r="B183" s="238"/>
      <c r="C183" s="239"/>
      <c r="D183" s="231" t="s">
        <v>150</v>
      </c>
      <c r="E183" s="240" t="s">
        <v>1</v>
      </c>
      <c r="F183" s="241" t="s">
        <v>992</v>
      </c>
      <c r="G183" s="239"/>
      <c r="H183" s="242">
        <v>2.827</v>
      </c>
      <c r="I183" s="243"/>
      <c r="J183" s="239"/>
      <c r="K183" s="239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150</v>
      </c>
      <c r="AU183" s="248" t="s">
        <v>82</v>
      </c>
      <c r="AV183" s="13" t="s">
        <v>82</v>
      </c>
      <c r="AW183" s="13" t="s">
        <v>30</v>
      </c>
      <c r="AX183" s="13" t="s">
        <v>73</v>
      </c>
      <c r="AY183" s="248" t="s">
        <v>139</v>
      </c>
    </row>
    <row r="184" s="14" customFormat="1">
      <c r="A184" s="14"/>
      <c r="B184" s="249"/>
      <c r="C184" s="250"/>
      <c r="D184" s="231" t="s">
        <v>150</v>
      </c>
      <c r="E184" s="251" t="s">
        <v>1</v>
      </c>
      <c r="F184" s="252" t="s">
        <v>152</v>
      </c>
      <c r="G184" s="250"/>
      <c r="H184" s="253">
        <v>2.827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150</v>
      </c>
      <c r="AU184" s="259" t="s">
        <v>82</v>
      </c>
      <c r="AV184" s="14" t="s">
        <v>146</v>
      </c>
      <c r="AW184" s="14" t="s">
        <v>30</v>
      </c>
      <c r="AX184" s="14" t="s">
        <v>80</v>
      </c>
      <c r="AY184" s="259" t="s">
        <v>139</v>
      </c>
    </row>
    <row r="185" s="2" customFormat="1" ht="24.15" customHeight="1">
      <c r="A185" s="38"/>
      <c r="B185" s="39"/>
      <c r="C185" s="218" t="s">
        <v>222</v>
      </c>
      <c r="D185" s="218" t="s">
        <v>141</v>
      </c>
      <c r="E185" s="219" t="s">
        <v>993</v>
      </c>
      <c r="F185" s="220" t="s">
        <v>994</v>
      </c>
      <c r="G185" s="221" t="s">
        <v>144</v>
      </c>
      <c r="H185" s="222">
        <v>2.827</v>
      </c>
      <c r="I185" s="223"/>
      <c r="J185" s="224">
        <f>ROUND(I185*H185,2)</f>
        <v>0</v>
      </c>
      <c r="K185" s="220" t="s">
        <v>145</v>
      </c>
      <c r="L185" s="44"/>
      <c r="M185" s="225" t="s">
        <v>1</v>
      </c>
      <c r="N185" s="226" t="s">
        <v>38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146</v>
      </c>
      <c r="AT185" s="229" t="s">
        <v>141</v>
      </c>
      <c r="AU185" s="229" t="s">
        <v>82</v>
      </c>
      <c r="AY185" s="17" t="s">
        <v>139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80</v>
      </c>
      <c r="BK185" s="230">
        <f>ROUND(I185*H185,2)</f>
        <v>0</v>
      </c>
      <c r="BL185" s="17" t="s">
        <v>146</v>
      </c>
      <c r="BM185" s="229" t="s">
        <v>225</v>
      </c>
    </row>
    <row r="186" s="2" customFormat="1">
      <c r="A186" s="38"/>
      <c r="B186" s="39"/>
      <c r="C186" s="40"/>
      <c r="D186" s="231" t="s">
        <v>147</v>
      </c>
      <c r="E186" s="40"/>
      <c r="F186" s="232" t="s">
        <v>994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147</v>
      </c>
      <c r="AU186" s="17" t="s">
        <v>82</v>
      </c>
    </row>
    <row r="187" s="2" customFormat="1">
      <c r="A187" s="38"/>
      <c r="B187" s="39"/>
      <c r="C187" s="40"/>
      <c r="D187" s="236" t="s">
        <v>148</v>
      </c>
      <c r="E187" s="40"/>
      <c r="F187" s="237" t="s">
        <v>995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148</v>
      </c>
      <c r="AU187" s="17" t="s">
        <v>82</v>
      </c>
    </row>
    <row r="188" s="2" customFormat="1" ht="24.15" customHeight="1">
      <c r="A188" s="38"/>
      <c r="B188" s="39"/>
      <c r="C188" s="218" t="s">
        <v>188</v>
      </c>
      <c r="D188" s="218" t="s">
        <v>141</v>
      </c>
      <c r="E188" s="219" t="s">
        <v>996</v>
      </c>
      <c r="F188" s="220" t="s">
        <v>997</v>
      </c>
      <c r="G188" s="221" t="s">
        <v>313</v>
      </c>
      <c r="H188" s="222">
        <v>0.063</v>
      </c>
      <c r="I188" s="223"/>
      <c r="J188" s="224">
        <f>ROUND(I188*H188,2)</f>
        <v>0</v>
      </c>
      <c r="K188" s="220" t="s">
        <v>145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146</v>
      </c>
      <c r="AT188" s="229" t="s">
        <v>141</v>
      </c>
      <c r="AU188" s="229" t="s">
        <v>82</v>
      </c>
      <c r="AY188" s="17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80</v>
      </c>
      <c r="BK188" s="230">
        <f>ROUND(I188*H188,2)</f>
        <v>0</v>
      </c>
      <c r="BL188" s="17" t="s">
        <v>146</v>
      </c>
      <c r="BM188" s="229" t="s">
        <v>230</v>
      </c>
    </row>
    <row r="189" s="2" customFormat="1">
      <c r="A189" s="38"/>
      <c r="B189" s="39"/>
      <c r="C189" s="40"/>
      <c r="D189" s="231" t="s">
        <v>147</v>
      </c>
      <c r="E189" s="40"/>
      <c r="F189" s="232" t="s">
        <v>997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82</v>
      </c>
    </row>
    <row r="190" s="2" customFormat="1">
      <c r="A190" s="38"/>
      <c r="B190" s="39"/>
      <c r="C190" s="40"/>
      <c r="D190" s="236" t="s">
        <v>148</v>
      </c>
      <c r="E190" s="40"/>
      <c r="F190" s="237" t="s">
        <v>998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148</v>
      </c>
      <c r="AU190" s="17" t="s">
        <v>82</v>
      </c>
    </row>
    <row r="191" s="13" customFormat="1">
      <c r="A191" s="13"/>
      <c r="B191" s="238"/>
      <c r="C191" s="239"/>
      <c r="D191" s="231" t="s">
        <v>150</v>
      </c>
      <c r="E191" s="240" t="s">
        <v>1</v>
      </c>
      <c r="F191" s="241" t="s">
        <v>999</v>
      </c>
      <c r="G191" s="239"/>
      <c r="H191" s="242">
        <v>0.063</v>
      </c>
      <c r="I191" s="243"/>
      <c r="J191" s="239"/>
      <c r="K191" s="239"/>
      <c r="L191" s="244"/>
      <c r="M191" s="245"/>
      <c r="N191" s="246"/>
      <c r="O191" s="246"/>
      <c r="P191" s="246"/>
      <c r="Q191" s="246"/>
      <c r="R191" s="246"/>
      <c r="S191" s="246"/>
      <c r="T191" s="24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8" t="s">
        <v>150</v>
      </c>
      <c r="AU191" s="248" t="s">
        <v>82</v>
      </c>
      <c r="AV191" s="13" t="s">
        <v>82</v>
      </c>
      <c r="AW191" s="13" t="s">
        <v>30</v>
      </c>
      <c r="AX191" s="13" t="s">
        <v>73</v>
      </c>
      <c r="AY191" s="248" t="s">
        <v>139</v>
      </c>
    </row>
    <row r="192" s="14" customFormat="1">
      <c r="A192" s="14"/>
      <c r="B192" s="249"/>
      <c r="C192" s="250"/>
      <c r="D192" s="231" t="s">
        <v>150</v>
      </c>
      <c r="E192" s="251" t="s">
        <v>1</v>
      </c>
      <c r="F192" s="252" t="s">
        <v>152</v>
      </c>
      <c r="G192" s="250"/>
      <c r="H192" s="253">
        <v>0.063</v>
      </c>
      <c r="I192" s="254"/>
      <c r="J192" s="250"/>
      <c r="K192" s="250"/>
      <c r="L192" s="255"/>
      <c r="M192" s="256"/>
      <c r="N192" s="257"/>
      <c r="O192" s="257"/>
      <c r="P192" s="257"/>
      <c r="Q192" s="257"/>
      <c r="R192" s="257"/>
      <c r="S192" s="257"/>
      <c r="T192" s="25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9" t="s">
        <v>150</v>
      </c>
      <c r="AU192" s="259" t="s">
        <v>82</v>
      </c>
      <c r="AV192" s="14" t="s">
        <v>146</v>
      </c>
      <c r="AW192" s="14" t="s">
        <v>30</v>
      </c>
      <c r="AX192" s="14" t="s">
        <v>80</v>
      </c>
      <c r="AY192" s="259" t="s">
        <v>139</v>
      </c>
    </row>
    <row r="193" s="12" customFormat="1" ht="22.8" customHeight="1">
      <c r="A193" s="12"/>
      <c r="B193" s="202"/>
      <c r="C193" s="203"/>
      <c r="D193" s="204" t="s">
        <v>72</v>
      </c>
      <c r="E193" s="216" t="s">
        <v>174</v>
      </c>
      <c r="F193" s="216" t="s">
        <v>221</v>
      </c>
      <c r="G193" s="203"/>
      <c r="H193" s="203"/>
      <c r="I193" s="206"/>
      <c r="J193" s="217">
        <f>BK193</f>
        <v>0</v>
      </c>
      <c r="K193" s="203"/>
      <c r="L193" s="208"/>
      <c r="M193" s="209"/>
      <c r="N193" s="210"/>
      <c r="O193" s="210"/>
      <c r="P193" s="211">
        <f>SUM(P194:P206)</f>
        <v>0</v>
      </c>
      <c r="Q193" s="210"/>
      <c r="R193" s="211">
        <f>SUM(R194:R206)</f>
        <v>0</v>
      </c>
      <c r="S193" s="210"/>
      <c r="T193" s="212">
        <f>SUM(T194:T206)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80</v>
      </c>
      <c r="AT193" s="214" t="s">
        <v>72</v>
      </c>
      <c r="AU193" s="214" t="s">
        <v>80</v>
      </c>
      <c r="AY193" s="213" t="s">
        <v>139</v>
      </c>
      <c r="BK193" s="215">
        <f>SUM(BK194:BK206)</f>
        <v>0</v>
      </c>
    </row>
    <row r="194" s="2" customFormat="1" ht="44.25" customHeight="1">
      <c r="A194" s="38"/>
      <c r="B194" s="39"/>
      <c r="C194" s="218" t="s">
        <v>8</v>
      </c>
      <c r="D194" s="218" t="s">
        <v>141</v>
      </c>
      <c r="E194" s="219" t="s">
        <v>223</v>
      </c>
      <c r="F194" s="220" t="s">
        <v>224</v>
      </c>
      <c r="G194" s="221" t="s">
        <v>144</v>
      </c>
      <c r="H194" s="222">
        <v>18.297000000000001</v>
      </c>
      <c r="I194" s="223"/>
      <c r="J194" s="224">
        <f>ROUND(I194*H194,2)</f>
        <v>0</v>
      </c>
      <c r="K194" s="220" t="s">
        <v>145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146</v>
      </c>
      <c r="AT194" s="229" t="s">
        <v>141</v>
      </c>
      <c r="AU194" s="229" t="s">
        <v>82</v>
      </c>
      <c r="AY194" s="17" t="s">
        <v>139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80</v>
      </c>
      <c r="BK194" s="230">
        <f>ROUND(I194*H194,2)</f>
        <v>0</v>
      </c>
      <c r="BL194" s="17" t="s">
        <v>146</v>
      </c>
      <c r="BM194" s="229" t="s">
        <v>235</v>
      </c>
    </row>
    <row r="195" s="2" customFormat="1">
      <c r="A195" s="38"/>
      <c r="B195" s="39"/>
      <c r="C195" s="40"/>
      <c r="D195" s="231" t="s">
        <v>147</v>
      </c>
      <c r="E195" s="40"/>
      <c r="F195" s="232" t="s">
        <v>224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147</v>
      </c>
      <c r="AU195" s="17" t="s">
        <v>82</v>
      </c>
    </row>
    <row r="196" s="2" customFormat="1">
      <c r="A196" s="38"/>
      <c r="B196" s="39"/>
      <c r="C196" s="40"/>
      <c r="D196" s="236" t="s">
        <v>148</v>
      </c>
      <c r="E196" s="40"/>
      <c r="F196" s="237" t="s">
        <v>226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148</v>
      </c>
      <c r="AU196" s="17" t="s">
        <v>82</v>
      </c>
    </row>
    <row r="197" s="13" customFormat="1">
      <c r="A197" s="13"/>
      <c r="B197" s="238"/>
      <c r="C197" s="239"/>
      <c r="D197" s="231" t="s">
        <v>150</v>
      </c>
      <c r="E197" s="240" t="s">
        <v>1</v>
      </c>
      <c r="F197" s="241" t="s">
        <v>1000</v>
      </c>
      <c r="G197" s="239"/>
      <c r="H197" s="242">
        <v>18.297000000000001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150</v>
      </c>
      <c r="AU197" s="248" t="s">
        <v>82</v>
      </c>
      <c r="AV197" s="13" t="s">
        <v>82</v>
      </c>
      <c r="AW197" s="13" t="s">
        <v>30</v>
      </c>
      <c r="AX197" s="13" t="s">
        <v>73</v>
      </c>
      <c r="AY197" s="248" t="s">
        <v>139</v>
      </c>
    </row>
    <row r="198" s="14" customFormat="1">
      <c r="A198" s="14"/>
      <c r="B198" s="249"/>
      <c r="C198" s="250"/>
      <c r="D198" s="231" t="s">
        <v>150</v>
      </c>
      <c r="E198" s="251" t="s">
        <v>1</v>
      </c>
      <c r="F198" s="252" t="s">
        <v>152</v>
      </c>
      <c r="G198" s="250"/>
      <c r="H198" s="253">
        <v>18.297000000000001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150</v>
      </c>
      <c r="AU198" s="259" t="s">
        <v>82</v>
      </c>
      <c r="AV198" s="14" t="s">
        <v>146</v>
      </c>
      <c r="AW198" s="14" t="s">
        <v>30</v>
      </c>
      <c r="AX198" s="14" t="s">
        <v>80</v>
      </c>
      <c r="AY198" s="259" t="s">
        <v>139</v>
      </c>
    </row>
    <row r="199" s="2" customFormat="1" ht="66.75" customHeight="1">
      <c r="A199" s="38"/>
      <c r="B199" s="39"/>
      <c r="C199" s="218" t="s">
        <v>196</v>
      </c>
      <c r="D199" s="218" t="s">
        <v>141</v>
      </c>
      <c r="E199" s="219" t="s">
        <v>1001</v>
      </c>
      <c r="F199" s="220" t="s">
        <v>1002</v>
      </c>
      <c r="G199" s="221" t="s">
        <v>144</v>
      </c>
      <c r="H199" s="222">
        <v>18.297000000000001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146</v>
      </c>
      <c r="AT199" s="229" t="s">
        <v>141</v>
      </c>
      <c r="AU199" s="229" t="s">
        <v>82</v>
      </c>
      <c r="AY199" s="17" t="s">
        <v>139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80</v>
      </c>
      <c r="BK199" s="230">
        <f>ROUND(I199*H199,2)</f>
        <v>0</v>
      </c>
      <c r="BL199" s="17" t="s">
        <v>146</v>
      </c>
      <c r="BM199" s="229" t="s">
        <v>239</v>
      </c>
    </row>
    <row r="200" s="2" customFormat="1">
      <c r="A200" s="38"/>
      <c r="B200" s="39"/>
      <c r="C200" s="40"/>
      <c r="D200" s="231" t="s">
        <v>147</v>
      </c>
      <c r="E200" s="40"/>
      <c r="F200" s="232" t="s">
        <v>1002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147</v>
      </c>
      <c r="AU200" s="17" t="s">
        <v>82</v>
      </c>
    </row>
    <row r="201" s="13" customFormat="1">
      <c r="A201" s="13"/>
      <c r="B201" s="238"/>
      <c r="C201" s="239"/>
      <c r="D201" s="231" t="s">
        <v>150</v>
      </c>
      <c r="E201" s="240" t="s">
        <v>1</v>
      </c>
      <c r="F201" s="241" t="s">
        <v>1000</v>
      </c>
      <c r="G201" s="239"/>
      <c r="H201" s="242">
        <v>18.297000000000001</v>
      </c>
      <c r="I201" s="243"/>
      <c r="J201" s="239"/>
      <c r="K201" s="239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150</v>
      </c>
      <c r="AU201" s="248" t="s">
        <v>82</v>
      </c>
      <c r="AV201" s="13" t="s">
        <v>82</v>
      </c>
      <c r="AW201" s="13" t="s">
        <v>30</v>
      </c>
      <c r="AX201" s="13" t="s">
        <v>73</v>
      </c>
      <c r="AY201" s="248" t="s">
        <v>139</v>
      </c>
    </row>
    <row r="202" s="14" customFormat="1">
      <c r="A202" s="14"/>
      <c r="B202" s="249"/>
      <c r="C202" s="250"/>
      <c r="D202" s="231" t="s">
        <v>150</v>
      </c>
      <c r="E202" s="251" t="s">
        <v>1</v>
      </c>
      <c r="F202" s="252" t="s">
        <v>152</v>
      </c>
      <c r="G202" s="250"/>
      <c r="H202" s="253">
        <v>18.297000000000001</v>
      </c>
      <c r="I202" s="254"/>
      <c r="J202" s="250"/>
      <c r="K202" s="250"/>
      <c r="L202" s="255"/>
      <c r="M202" s="256"/>
      <c r="N202" s="257"/>
      <c r="O202" s="257"/>
      <c r="P202" s="257"/>
      <c r="Q202" s="257"/>
      <c r="R202" s="257"/>
      <c r="S202" s="257"/>
      <c r="T202" s="25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150</v>
      </c>
      <c r="AU202" s="259" t="s">
        <v>82</v>
      </c>
      <c r="AV202" s="14" t="s">
        <v>146</v>
      </c>
      <c r="AW202" s="14" t="s">
        <v>30</v>
      </c>
      <c r="AX202" s="14" t="s">
        <v>80</v>
      </c>
      <c r="AY202" s="259" t="s">
        <v>139</v>
      </c>
    </row>
    <row r="203" s="2" customFormat="1" ht="21.75" customHeight="1">
      <c r="A203" s="38"/>
      <c r="B203" s="39"/>
      <c r="C203" s="270" t="s">
        <v>241</v>
      </c>
      <c r="D203" s="270" t="s">
        <v>179</v>
      </c>
      <c r="E203" s="271" t="s">
        <v>233</v>
      </c>
      <c r="F203" s="272" t="s">
        <v>234</v>
      </c>
      <c r="G203" s="273" t="s">
        <v>144</v>
      </c>
      <c r="H203" s="274">
        <v>18.846</v>
      </c>
      <c r="I203" s="275"/>
      <c r="J203" s="276">
        <f>ROUND(I203*H203,2)</f>
        <v>0</v>
      </c>
      <c r="K203" s="272" t="s">
        <v>145</v>
      </c>
      <c r="L203" s="277"/>
      <c r="M203" s="278" t="s">
        <v>1</v>
      </c>
      <c r="N203" s="279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169</v>
      </c>
      <c r="AT203" s="229" t="s">
        <v>179</v>
      </c>
      <c r="AU203" s="229" t="s">
        <v>82</v>
      </c>
      <c r="AY203" s="17" t="s">
        <v>139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80</v>
      </c>
      <c r="BK203" s="230">
        <f>ROUND(I203*H203,2)</f>
        <v>0</v>
      </c>
      <c r="BL203" s="17" t="s">
        <v>146</v>
      </c>
      <c r="BM203" s="229" t="s">
        <v>244</v>
      </c>
    </row>
    <row r="204" s="2" customFormat="1">
      <c r="A204" s="38"/>
      <c r="B204" s="39"/>
      <c r="C204" s="40"/>
      <c r="D204" s="231" t="s">
        <v>147</v>
      </c>
      <c r="E204" s="40"/>
      <c r="F204" s="232" t="s">
        <v>234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147</v>
      </c>
      <c r="AU204" s="17" t="s">
        <v>82</v>
      </c>
    </row>
    <row r="205" s="13" customFormat="1">
      <c r="A205" s="13"/>
      <c r="B205" s="238"/>
      <c r="C205" s="239"/>
      <c r="D205" s="231" t="s">
        <v>150</v>
      </c>
      <c r="E205" s="240" t="s">
        <v>1</v>
      </c>
      <c r="F205" s="241" t="s">
        <v>1003</v>
      </c>
      <c r="G205" s="239"/>
      <c r="H205" s="242">
        <v>18.846</v>
      </c>
      <c r="I205" s="243"/>
      <c r="J205" s="239"/>
      <c r="K205" s="239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150</v>
      </c>
      <c r="AU205" s="248" t="s">
        <v>82</v>
      </c>
      <c r="AV205" s="13" t="s">
        <v>82</v>
      </c>
      <c r="AW205" s="13" t="s">
        <v>30</v>
      </c>
      <c r="AX205" s="13" t="s">
        <v>73</v>
      </c>
      <c r="AY205" s="248" t="s">
        <v>139</v>
      </c>
    </row>
    <row r="206" s="14" customFormat="1">
      <c r="A206" s="14"/>
      <c r="B206" s="249"/>
      <c r="C206" s="250"/>
      <c r="D206" s="231" t="s">
        <v>150</v>
      </c>
      <c r="E206" s="251" t="s">
        <v>1</v>
      </c>
      <c r="F206" s="252" t="s">
        <v>152</v>
      </c>
      <c r="G206" s="250"/>
      <c r="H206" s="253">
        <v>18.846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150</v>
      </c>
      <c r="AU206" s="259" t="s">
        <v>82</v>
      </c>
      <c r="AV206" s="14" t="s">
        <v>146</v>
      </c>
      <c r="AW206" s="14" t="s">
        <v>30</v>
      </c>
      <c r="AX206" s="14" t="s">
        <v>80</v>
      </c>
      <c r="AY206" s="259" t="s">
        <v>139</v>
      </c>
    </row>
    <row r="207" s="12" customFormat="1" ht="22.8" customHeight="1">
      <c r="A207" s="12"/>
      <c r="B207" s="202"/>
      <c r="C207" s="203"/>
      <c r="D207" s="204" t="s">
        <v>72</v>
      </c>
      <c r="E207" s="216" t="s">
        <v>162</v>
      </c>
      <c r="F207" s="216" t="s">
        <v>246</v>
      </c>
      <c r="G207" s="203"/>
      <c r="H207" s="203"/>
      <c r="I207" s="206"/>
      <c r="J207" s="217">
        <f>BK207</f>
        <v>0</v>
      </c>
      <c r="K207" s="203"/>
      <c r="L207" s="208"/>
      <c r="M207" s="209"/>
      <c r="N207" s="210"/>
      <c r="O207" s="210"/>
      <c r="P207" s="211">
        <f>SUM(P208:P212)</f>
        <v>0</v>
      </c>
      <c r="Q207" s="210"/>
      <c r="R207" s="211">
        <f>SUM(R208:R212)</f>
        <v>0</v>
      </c>
      <c r="S207" s="210"/>
      <c r="T207" s="212">
        <f>SUM(T208:T212)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80</v>
      </c>
      <c r="AT207" s="214" t="s">
        <v>72</v>
      </c>
      <c r="AU207" s="214" t="s">
        <v>80</v>
      </c>
      <c r="AY207" s="213" t="s">
        <v>139</v>
      </c>
      <c r="BK207" s="215">
        <f>SUM(BK208:BK212)</f>
        <v>0</v>
      </c>
    </row>
    <row r="208" s="2" customFormat="1" ht="24.15" customHeight="1">
      <c r="A208" s="38"/>
      <c r="B208" s="39"/>
      <c r="C208" s="218" t="s">
        <v>201</v>
      </c>
      <c r="D208" s="218" t="s">
        <v>141</v>
      </c>
      <c r="E208" s="219" t="s">
        <v>1004</v>
      </c>
      <c r="F208" s="220" t="s">
        <v>1005</v>
      </c>
      <c r="G208" s="221" t="s">
        <v>144</v>
      </c>
      <c r="H208" s="222">
        <v>3.0049999999999999</v>
      </c>
      <c r="I208" s="223"/>
      <c r="J208" s="224">
        <f>ROUND(I208*H208,2)</f>
        <v>0</v>
      </c>
      <c r="K208" s="220" t="s">
        <v>145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146</v>
      </c>
      <c r="AT208" s="229" t="s">
        <v>141</v>
      </c>
      <c r="AU208" s="229" t="s">
        <v>82</v>
      </c>
      <c r="AY208" s="17" t="s">
        <v>139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80</v>
      </c>
      <c r="BK208" s="230">
        <f>ROUND(I208*H208,2)</f>
        <v>0</v>
      </c>
      <c r="BL208" s="17" t="s">
        <v>146</v>
      </c>
      <c r="BM208" s="229" t="s">
        <v>249</v>
      </c>
    </row>
    <row r="209" s="2" customFormat="1">
      <c r="A209" s="38"/>
      <c r="B209" s="39"/>
      <c r="C209" s="40"/>
      <c r="D209" s="231" t="s">
        <v>147</v>
      </c>
      <c r="E209" s="40"/>
      <c r="F209" s="232" t="s">
        <v>1005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147</v>
      </c>
      <c r="AU209" s="17" t="s">
        <v>82</v>
      </c>
    </row>
    <row r="210" s="2" customFormat="1">
      <c r="A210" s="38"/>
      <c r="B210" s="39"/>
      <c r="C210" s="40"/>
      <c r="D210" s="236" t="s">
        <v>148</v>
      </c>
      <c r="E210" s="40"/>
      <c r="F210" s="237" t="s">
        <v>1006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148</v>
      </c>
      <c r="AU210" s="17" t="s">
        <v>82</v>
      </c>
    </row>
    <row r="211" s="13" customFormat="1">
      <c r="A211" s="13"/>
      <c r="B211" s="238"/>
      <c r="C211" s="239"/>
      <c r="D211" s="231" t="s">
        <v>150</v>
      </c>
      <c r="E211" s="240" t="s">
        <v>1</v>
      </c>
      <c r="F211" s="241" t="s">
        <v>1007</v>
      </c>
      <c r="G211" s="239"/>
      <c r="H211" s="242">
        <v>3.0049999999999999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8" t="s">
        <v>150</v>
      </c>
      <c r="AU211" s="248" t="s">
        <v>82</v>
      </c>
      <c r="AV211" s="13" t="s">
        <v>82</v>
      </c>
      <c r="AW211" s="13" t="s">
        <v>30</v>
      </c>
      <c r="AX211" s="13" t="s">
        <v>73</v>
      </c>
      <c r="AY211" s="248" t="s">
        <v>139</v>
      </c>
    </row>
    <row r="212" s="14" customFormat="1">
      <c r="A212" s="14"/>
      <c r="B212" s="249"/>
      <c r="C212" s="250"/>
      <c r="D212" s="231" t="s">
        <v>150</v>
      </c>
      <c r="E212" s="251" t="s">
        <v>1</v>
      </c>
      <c r="F212" s="252" t="s">
        <v>152</v>
      </c>
      <c r="G212" s="250"/>
      <c r="H212" s="253">
        <v>3.0049999999999999</v>
      </c>
      <c r="I212" s="254"/>
      <c r="J212" s="250"/>
      <c r="K212" s="250"/>
      <c r="L212" s="255"/>
      <c r="M212" s="256"/>
      <c r="N212" s="257"/>
      <c r="O212" s="257"/>
      <c r="P212" s="257"/>
      <c r="Q212" s="257"/>
      <c r="R212" s="257"/>
      <c r="S212" s="257"/>
      <c r="T212" s="25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9" t="s">
        <v>150</v>
      </c>
      <c r="AU212" s="259" t="s">
        <v>82</v>
      </c>
      <c r="AV212" s="14" t="s">
        <v>146</v>
      </c>
      <c r="AW212" s="14" t="s">
        <v>30</v>
      </c>
      <c r="AX212" s="14" t="s">
        <v>80</v>
      </c>
      <c r="AY212" s="259" t="s">
        <v>139</v>
      </c>
    </row>
    <row r="213" s="12" customFormat="1" ht="22.8" customHeight="1">
      <c r="A213" s="12"/>
      <c r="B213" s="202"/>
      <c r="C213" s="203"/>
      <c r="D213" s="204" t="s">
        <v>72</v>
      </c>
      <c r="E213" s="216" t="s">
        <v>169</v>
      </c>
      <c r="F213" s="216" t="s">
        <v>1008</v>
      </c>
      <c r="G213" s="203"/>
      <c r="H213" s="203"/>
      <c r="I213" s="206"/>
      <c r="J213" s="217">
        <f>BK213</f>
        <v>0</v>
      </c>
      <c r="K213" s="203"/>
      <c r="L213" s="208"/>
      <c r="M213" s="209"/>
      <c r="N213" s="210"/>
      <c r="O213" s="210"/>
      <c r="P213" s="211">
        <f>SUM(P214:P234)</f>
        <v>0</v>
      </c>
      <c r="Q213" s="210"/>
      <c r="R213" s="211">
        <f>SUM(R214:R234)</f>
        <v>0</v>
      </c>
      <c r="S213" s="210"/>
      <c r="T213" s="212">
        <f>SUM(T214:T234)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80</v>
      </c>
      <c r="AT213" s="214" t="s">
        <v>72</v>
      </c>
      <c r="AU213" s="214" t="s">
        <v>80</v>
      </c>
      <c r="AY213" s="213" t="s">
        <v>139</v>
      </c>
      <c r="BK213" s="215">
        <f>SUM(BK214:BK234)</f>
        <v>0</v>
      </c>
    </row>
    <row r="214" s="2" customFormat="1" ht="24.15" customHeight="1">
      <c r="A214" s="38"/>
      <c r="B214" s="39"/>
      <c r="C214" s="218" t="s">
        <v>252</v>
      </c>
      <c r="D214" s="218" t="s">
        <v>141</v>
      </c>
      <c r="E214" s="219" t="s">
        <v>1009</v>
      </c>
      <c r="F214" s="220" t="s">
        <v>1010</v>
      </c>
      <c r="G214" s="221" t="s">
        <v>212</v>
      </c>
      <c r="H214" s="222">
        <v>2</v>
      </c>
      <c r="I214" s="223"/>
      <c r="J214" s="224">
        <f>ROUND(I214*H214,2)</f>
        <v>0</v>
      </c>
      <c r="K214" s="220" t="s">
        <v>145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146</v>
      </c>
      <c r="AT214" s="229" t="s">
        <v>141</v>
      </c>
      <c r="AU214" s="229" t="s">
        <v>82</v>
      </c>
      <c r="AY214" s="17" t="s">
        <v>139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80</v>
      </c>
      <c r="BK214" s="230">
        <f>ROUND(I214*H214,2)</f>
        <v>0</v>
      </c>
      <c r="BL214" s="17" t="s">
        <v>146</v>
      </c>
      <c r="BM214" s="229" t="s">
        <v>255</v>
      </c>
    </row>
    <row r="215" s="2" customFormat="1">
      <c r="A215" s="38"/>
      <c r="B215" s="39"/>
      <c r="C215" s="40"/>
      <c r="D215" s="231" t="s">
        <v>147</v>
      </c>
      <c r="E215" s="40"/>
      <c r="F215" s="232" t="s">
        <v>1010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147</v>
      </c>
      <c r="AU215" s="17" t="s">
        <v>82</v>
      </c>
    </row>
    <row r="216" s="2" customFormat="1">
      <c r="A216" s="38"/>
      <c r="B216" s="39"/>
      <c r="C216" s="40"/>
      <c r="D216" s="236" t="s">
        <v>148</v>
      </c>
      <c r="E216" s="40"/>
      <c r="F216" s="237" t="s">
        <v>1011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148</v>
      </c>
      <c r="AU216" s="17" t="s">
        <v>82</v>
      </c>
    </row>
    <row r="217" s="2" customFormat="1" ht="16.5" customHeight="1">
      <c r="A217" s="38"/>
      <c r="B217" s="39"/>
      <c r="C217" s="270" t="s">
        <v>205</v>
      </c>
      <c r="D217" s="270" t="s">
        <v>179</v>
      </c>
      <c r="E217" s="271" t="s">
        <v>1012</v>
      </c>
      <c r="F217" s="272" t="s">
        <v>1013</v>
      </c>
      <c r="G217" s="273" t="s">
        <v>212</v>
      </c>
      <c r="H217" s="274">
        <v>2</v>
      </c>
      <c r="I217" s="275"/>
      <c r="J217" s="276">
        <f>ROUND(I217*H217,2)</f>
        <v>0</v>
      </c>
      <c r="K217" s="272" t="s">
        <v>145</v>
      </c>
      <c r="L217" s="277"/>
      <c r="M217" s="278" t="s">
        <v>1</v>
      </c>
      <c r="N217" s="279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169</v>
      </c>
      <c r="AT217" s="229" t="s">
        <v>179</v>
      </c>
      <c r="AU217" s="229" t="s">
        <v>82</v>
      </c>
      <c r="AY217" s="17" t="s">
        <v>139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80</v>
      </c>
      <c r="BK217" s="230">
        <f>ROUND(I217*H217,2)</f>
        <v>0</v>
      </c>
      <c r="BL217" s="17" t="s">
        <v>146</v>
      </c>
      <c r="BM217" s="229" t="s">
        <v>259</v>
      </c>
    </row>
    <row r="218" s="2" customFormat="1">
      <c r="A218" s="38"/>
      <c r="B218" s="39"/>
      <c r="C218" s="40"/>
      <c r="D218" s="231" t="s">
        <v>147</v>
      </c>
      <c r="E218" s="40"/>
      <c r="F218" s="232" t="s">
        <v>1013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147</v>
      </c>
      <c r="AU218" s="17" t="s">
        <v>82</v>
      </c>
    </row>
    <row r="219" s="13" customFormat="1">
      <c r="A219" s="13"/>
      <c r="B219" s="238"/>
      <c r="C219" s="239"/>
      <c r="D219" s="231" t="s">
        <v>150</v>
      </c>
      <c r="E219" s="240" t="s">
        <v>1</v>
      </c>
      <c r="F219" s="241" t="s">
        <v>1014</v>
      </c>
      <c r="G219" s="239"/>
      <c r="H219" s="242">
        <v>2</v>
      </c>
      <c r="I219" s="243"/>
      <c r="J219" s="239"/>
      <c r="K219" s="239"/>
      <c r="L219" s="244"/>
      <c r="M219" s="245"/>
      <c r="N219" s="246"/>
      <c r="O219" s="246"/>
      <c r="P219" s="246"/>
      <c r="Q219" s="246"/>
      <c r="R219" s="246"/>
      <c r="S219" s="246"/>
      <c r="T219" s="24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8" t="s">
        <v>150</v>
      </c>
      <c r="AU219" s="248" t="s">
        <v>82</v>
      </c>
      <c r="AV219" s="13" t="s">
        <v>82</v>
      </c>
      <c r="AW219" s="13" t="s">
        <v>30</v>
      </c>
      <c r="AX219" s="13" t="s">
        <v>73</v>
      </c>
      <c r="AY219" s="248" t="s">
        <v>139</v>
      </c>
    </row>
    <row r="220" s="14" customFormat="1">
      <c r="A220" s="14"/>
      <c r="B220" s="249"/>
      <c r="C220" s="250"/>
      <c r="D220" s="231" t="s">
        <v>150</v>
      </c>
      <c r="E220" s="251" t="s">
        <v>1</v>
      </c>
      <c r="F220" s="252" t="s">
        <v>152</v>
      </c>
      <c r="G220" s="250"/>
      <c r="H220" s="253">
        <v>2</v>
      </c>
      <c r="I220" s="254"/>
      <c r="J220" s="250"/>
      <c r="K220" s="250"/>
      <c r="L220" s="255"/>
      <c r="M220" s="256"/>
      <c r="N220" s="257"/>
      <c r="O220" s="257"/>
      <c r="P220" s="257"/>
      <c r="Q220" s="257"/>
      <c r="R220" s="257"/>
      <c r="S220" s="257"/>
      <c r="T220" s="258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9" t="s">
        <v>150</v>
      </c>
      <c r="AU220" s="259" t="s">
        <v>82</v>
      </c>
      <c r="AV220" s="14" t="s">
        <v>146</v>
      </c>
      <c r="AW220" s="14" t="s">
        <v>30</v>
      </c>
      <c r="AX220" s="14" t="s">
        <v>80</v>
      </c>
      <c r="AY220" s="259" t="s">
        <v>139</v>
      </c>
    </row>
    <row r="221" s="2" customFormat="1" ht="24.15" customHeight="1">
      <c r="A221" s="38"/>
      <c r="B221" s="39"/>
      <c r="C221" s="218" t="s">
        <v>7</v>
      </c>
      <c r="D221" s="218" t="s">
        <v>141</v>
      </c>
      <c r="E221" s="219" t="s">
        <v>1015</v>
      </c>
      <c r="F221" s="220" t="s">
        <v>1016</v>
      </c>
      <c r="G221" s="221" t="s">
        <v>212</v>
      </c>
      <c r="H221" s="222">
        <v>1</v>
      </c>
      <c r="I221" s="223"/>
      <c r="J221" s="224">
        <f>ROUND(I221*H221,2)</f>
        <v>0</v>
      </c>
      <c r="K221" s="220" t="s">
        <v>145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146</v>
      </c>
      <c r="AT221" s="229" t="s">
        <v>141</v>
      </c>
      <c r="AU221" s="229" t="s">
        <v>82</v>
      </c>
      <c r="AY221" s="17" t="s">
        <v>139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80</v>
      </c>
      <c r="BK221" s="230">
        <f>ROUND(I221*H221,2)</f>
        <v>0</v>
      </c>
      <c r="BL221" s="17" t="s">
        <v>146</v>
      </c>
      <c r="BM221" s="229" t="s">
        <v>264</v>
      </c>
    </row>
    <row r="222" s="2" customFormat="1">
      <c r="A222" s="38"/>
      <c r="B222" s="39"/>
      <c r="C222" s="40"/>
      <c r="D222" s="231" t="s">
        <v>147</v>
      </c>
      <c r="E222" s="40"/>
      <c r="F222" s="232" t="s">
        <v>1016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147</v>
      </c>
      <c r="AU222" s="17" t="s">
        <v>82</v>
      </c>
    </row>
    <row r="223" s="2" customFormat="1">
      <c r="A223" s="38"/>
      <c r="B223" s="39"/>
      <c r="C223" s="40"/>
      <c r="D223" s="236" t="s">
        <v>148</v>
      </c>
      <c r="E223" s="40"/>
      <c r="F223" s="237" t="s">
        <v>1017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148</v>
      </c>
      <c r="AU223" s="17" t="s">
        <v>82</v>
      </c>
    </row>
    <row r="224" s="2" customFormat="1" ht="24.15" customHeight="1">
      <c r="A224" s="38"/>
      <c r="B224" s="39"/>
      <c r="C224" s="270" t="s">
        <v>213</v>
      </c>
      <c r="D224" s="270" t="s">
        <v>179</v>
      </c>
      <c r="E224" s="271" t="s">
        <v>1018</v>
      </c>
      <c r="F224" s="272" t="s">
        <v>1019</v>
      </c>
      <c r="G224" s="273" t="s">
        <v>212</v>
      </c>
      <c r="H224" s="274">
        <v>1</v>
      </c>
      <c r="I224" s="275"/>
      <c r="J224" s="276">
        <f>ROUND(I224*H224,2)</f>
        <v>0</v>
      </c>
      <c r="K224" s="272" t="s">
        <v>145</v>
      </c>
      <c r="L224" s="277"/>
      <c r="M224" s="278" t="s">
        <v>1</v>
      </c>
      <c r="N224" s="279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169</v>
      </c>
      <c r="AT224" s="229" t="s">
        <v>179</v>
      </c>
      <c r="AU224" s="229" t="s">
        <v>82</v>
      </c>
      <c r="AY224" s="17" t="s">
        <v>139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80</v>
      </c>
      <c r="BK224" s="230">
        <f>ROUND(I224*H224,2)</f>
        <v>0</v>
      </c>
      <c r="BL224" s="17" t="s">
        <v>146</v>
      </c>
      <c r="BM224" s="229" t="s">
        <v>271</v>
      </c>
    </row>
    <row r="225" s="2" customFormat="1">
      <c r="A225" s="38"/>
      <c r="B225" s="39"/>
      <c r="C225" s="40"/>
      <c r="D225" s="231" t="s">
        <v>147</v>
      </c>
      <c r="E225" s="40"/>
      <c r="F225" s="232" t="s">
        <v>1019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147</v>
      </c>
      <c r="AU225" s="17" t="s">
        <v>82</v>
      </c>
    </row>
    <row r="226" s="13" customFormat="1">
      <c r="A226" s="13"/>
      <c r="B226" s="238"/>
      <c r="C226" s="239"/>
      <c r="D226" s="231" t="s">
        <v>150</v>
      </c>
      <c r="E226" s="240" t="s">
        <v>1</v>
      </c>
      <c r="F226" s="241" t="s">
        <v>1020</v>
      </c>
      <c r="G226" s="239"/>
      <c r="H226" s="242">
        <v>1</v>
      </c>
      <c r="I226" s="243"/>
      <c r="J226" s="239"/>
      <c r="K226" s="239"/>
      <c r="L226" s="244"/>
      <c r="M226" s="245"/>
      <c r="N226" s="246"/>
      <c r="O226" s="246"/>
      <c r="P226" s="246"/>
      <c r="Q226" s="246"/>
      <c r="R226" s="246"/>
      <c r="S226" s="246"/>
      <c r="T226" s="24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8" t="s">
        <v>150</v>
      </c>
      <c r="AU226" s="248" t="s">
        <v>82</v>
      </c>
      <c r="AV226" s="13" t="s">
        <v>82</v>
      </c>
      <c r="AW226" s="13" t="s">
        <v>30</v>
      </c>
      <c r="AX226" s="13" t="s">
        <v>73</v>
      </c>
      <c r="AY226" s="248" t="s">
        <v>139</v>
      </c>
    </row>
    <row r="227" s="14" customFormat="1">
      <c r="A227" s="14"/>
      <c r="B227" s="249"/>
      <c r="C227" s="250"/>
      <c r="D227" s="231" t="s">
        <v>150</v>
      </c>
      <c r="E227" s="251" t="s">
        <v>1</v>
      </c>
      <c r="F227" s="252" t="s">
        <v>152</v>
      </c>
      <c r="G227" s="250"/>
      <c r="H227" s="253">
        <v>1</v>
      </c>
      <c r="I227" s="254"/>
      <c r="J227" s="250"/>
      <c r="K227" s="250"/>
      <c r="L227" s="255"/>
      <c r="M227" s="256"/>
      <c r="N227" s="257"/>
      <c r="O227" s="257"/>
      <c r="P227" s="257"/>
      <c r="Q227" s="257"/>
      <c r="R227" s="257"/>
      <c r="S227" s="257"/>
      <c r="T227" s="25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9" t="s">
        <v>150</v>
      </c>
      <c r="AU227" s="259" t="s">
        <v>82</v>
      </c>
      <c r="AV227" s="14" t="s">
        <v>146</v>
      </c>
      <c r="AW227" s="14" t="s">
        <v>30</v>
      </c>
      <c r="AX227" s="14" t="s">
        <v>80</v>
      </c>
      <c r="AY227" s="259" t="s">
        <v>139</v>
      </c>
    </row>
    <row r="228" s="2" customFormat="1" ht="33" customHeight="1">
      <c r="A228" s="38"/>
      <c r="B228" s="39"/>
      <c r="C228" s="218" t="s">
        <v>274</v>
      </c>
      <c r="D228" s="218" t="s">
        <v>141</v>
      </c>
      <c r="E228" s="219" t="s">
        <v>1021</v>
      </c>
      <c r="F228" s="220" t="s">
        <v>1022</v>
      </c>
      <c r="G228" s="221" t="s">
        <v>155</v>
      </c>
      <c r="H228" s="222">
        <v>3.0760000000000001</v>
      </c>
      <c r="I228" s="223"/>
      <c r="J228" s="224">
        <f>ROUND(I228*H228,2)</f>
        <v>0</v>
      </c>
      <c r="K228" s="220" t="s">
        <v>145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146</v>
      </c>
      <c r="AT228" s="229" t="s">
        <v>141</v>
      </c>
      <c r="AU228" s="229" t="s">
        <v>82</v>
      </c>
      <c r="AY228" s="17" t="s">
        <v>139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80</v>
      </c>
      <c r="BK228" s="230">
        <f>ROUND(I228*H228,2)</f>
        <v>0</v>
      </c>
      <c r="BL228" s="17" t="s">
        <v>146</v>
      </c>
      <c r="BM228" s="229" t="s">
        <v>277</v>
      </c>
    </row>
    <row r="229" s="2" customFormat="1">
      <c r="A229" s="38"/>
      <c r="B229" s="39"/>
      <c r="C229" s="40"/>
      <c r="D229" s="231" t="s">
        <v>147</v>
      </c>
      <c r="E229" s="40"/>
      <c r="F229" s="232" t="s">
        <v>1022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147</v>
      </c>
      <c r="AU229" s="17" t="s">
        <v>82</v>
      </c>
    </row>
    <row r="230" s="2" customFormat="1">
      <c r="A230" s="38"/>
      <c r="B230" s="39"/>
      <c r="C230" s="40"/>
      <c r="D230" s="236" t="s">
        <v>148</v>
      </c>
      <c r="E230" s="40"/>
      <c r="F230" s="237" t="s">
        <v>1023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148</v>
      </c>
      <c r="AU230" s="17" t="s">
        <v>82</v>
      </c>
    </row>
    <row r="231" s="13" customFormat="1">
      <c r="A231" s="13"/>
      <c r="B231" s="238"/>
      <c r="C231" s="239"/>
      <c r="D231" s="231" t="s">
        <v>150</v>
      </c>
      <c r="E231" s="240" t="s">
        <v>1</v>
      </c>
      <c r="F231" s="241" t="s">
        <v>1024</v>
      </c>
      <c r="G231" s="239"/>
      <c r="H231" s="242">
        <v>3.0760000000000001</v>
      </c>
      <c r="I231" s="243"/>
      <c r="J231" s="239"/>
      <c r="K231" s="239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150</v>
      </c>
      <c r="AU231" s="248" t="s">
        <v>82</v>
      </c>
      <c r="AV231" s="13" t="s">
        <v>82</v>
      </c>
      <c r="AW231" s="13" t="s">
        <v>30</v>
      </c>
      <c r="AX231" s="13" t="s">
        <v>73</v>
      </c>
      <c r="AY231" s="248" t="s">
        <v>139</v>
      </c>
    </row>
    <row r="232" s="14" customFormat="1">
      <c r="A232" s="14"/>
      <c r="B232" s="249"/>
      <c r="C232" s="250"/>
      <c r="D232" s="231" t="s">
        <v>150</v>
      </c>
      <c r="E232" s="251" t="s">
        <v>1</v>
      </c>
      <c r="F232" s="252" t="s">
        <v>152</v>
      </c>
      <c r="G232" s="250"/>
      <c r="H232" s="253">
        <v>3.0760000000000001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150</v>
      </c>
      <c r="AU232" s="259" t="s">
        <v>82</v>
      </c>
      <c r="AV232" s="14" t="s">
        <v>146</v>
      </c>
      <c r="AW232" s="14" t="s">
        <v>30</v>
      </c>
      <c r="AX232" s="14" t="s">
        <v>80</v>
      </c>
      <c r="AY232" s="259" t="s">
        <v>139</v>
      </c>
    </row>
    <row r="233" s="2" customFormat="1" ht="33" customHeight="1">
      <c r="A233" s="38"/>
      <c r="B233" s="39"/>
      <c r="C233" s="218" t="s">
        <v>218</v>
      </c>
      <c r="D233" s="218" t="s">
        <v>141</v>
      </c>
      <c r="E233" s="219" t="s">
        <v>1025</v>
      </c>
      <c r="F233" s="220" t="s">
        <v>1026</v>
      </c>
      <c r="G233" s="221" t="s">
        <v>212</v>
      </c>
      <c r="H233" s="222">
        <v>1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38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146</v>
      </c>
      <c r="AT233" s="229" t="s">
        <v>141</v>
      </c>
      <c r="AU233" s="229" t="s">
        <v>82</v>
      </c>
      <c r="AY233" s="17" t="s">
        <v>139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80</v>
      </c>
      <c r="BK233" s="230">
        <f>ROUND(I233*H233,2)</f>
        <v>0</v>
      </c>
      <c r="BL233" s="17" t="s">
        <v>146</v>
      </c>
      <c r="BM233" s="229" t="s">
        <v>283</v>
      </c>
    </row>
    <row r="234" s="2" customFormat="1">
      <c r="A234" s="38"/>
      <c r="B234" s="39"/>
      <c r="C234" s="40"/>
      <c r="D234" s="231" t="s">
        <v>147</v>
      </c>
      <c r="E234" s="40"/>
      <c r="F234" s="232" t="s">
        <v>1026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147</v>
      </c>
      <c r="AU234" s="17" t="s">
        <v>82</v>
      </c>
    </row>
    <row r="235" s="12" customFormat="1" ht="22.8" customHeight="1">
      <c r="A235" s="12"/>
      <c r="B235" s="202"/>
      <c r="C235" s="203"/>
      <c r="D235" s="204" t="s">
        <v>72</v>
      </c>
      <c r="E235" s="216" t="s">
        <v>198</v>
      </c>
      <c r="F235" s="216" t="s">
        <v>323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SUM(P236:P291)</f>
        <v>0</v>
      </c>
      <c r="Q235" s="210"/>
      <c r="R235" s="211">
        <f>SUM(R236:R291)</f>
        <v>0</v>
      </c>
      <c r="S235" s="210"/>
      <c r="T235" s="212">
        <f>SUM(T236:T291)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80</v>
      </c>
      <c r="AT235" s="214" t="s">
        <v>72</v>
      </c>
      <c r="AU235" s="214" t="s">
        <v>80</v>
      </c>
      <c r="AY235" s="213" t="s">
        <v>139</v>
      </c>
      <c r="BK235" s="215">
        <f>SUM(BK236:BK291)</f>
        <v>0</v>
      </c>
    </row>
    <row r="236" s="2" customFormat="1" ht="49.05" customHeight="1">
      <c r="A236" s="38"/>
      <c r="B236" s="39"/>
      <c r="C236" s="218" t="s">
        <v>286</v>
      </c>
      <c r="D236" s="218" t="s">
        <v>141</v>
      </c>
      <c r="E236" s="219" t="s">
        <v>324</v>
      </c>
      <c r="F236" s="220" t="s">
        <v>325</v>
      </c>
      <c r="G236" s="221" t="s">
        <v>282</v>
      </c>
      <c r="H236" s="222">
        <v>12.41</v>
      </c>
      <c r="I236" s="223"/>
      <c r="J236" s="224">
        <f>ROUND(I236*H236,2)</f>
        <v>0</v>
      </c>
      <c r="K236" s="220" t="s">
        <v>145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146</v>
      </c>
      <c r="AT236" s="229" t="s">
        <v>141</v>
      </c>
      <c r="AU236" s="229" t="s">
        <v>82</v>
      </c>
      <c r="AY236" s="17" t="s">
        <v>139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80</v>
      </c>
      <c r="BK236" s="230">
        <f>ROUND(I236*H236,2)</f>
        <v>0</v>
      </c>
      <c r="BL236" s="17" t="s">
        <v>146</v>
      </c>
      <c r="BM236" s="229" t="s">
        <v>289</v>
      </c>
    </row>
    <row r="237" s="2" customFormat="1">
      <c r="A237" s="38"/>
      <c r="B237" s="39"/>
      <c r="C237" s="40"/>
      <c r="D237" s="231" t="s">
        <v>147</v>
      </c>
      <c r="E237" s="40"/>
      <c r="F237" s="232" t="s">
        <v>325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147</v>
      </c>
      <c r="AU237" s="17" t="s">
        <v>82</v>
      </c>
    </row>
    <row r="238" s="2" customFormat="1">
      <c r="A238" s="38"/>
      <c r="B238" s="39"/>
      <c r="C238" s="40"/>
      <c r="D238" s="236" t="s">
        <v>148</v>
      </c>
      <c r="E238" s="40"/>
      <c r="F238" s="237" t="s">
        <v>327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148</v>
      </c>
      <c r="AU238" s="17" t="s">
        <v>82</v>
      </c>
    </row>
    <row r="239" s="13" customFormat="1">
      <c r="A239" s="13"/>
      <c r="B239" s="238"/>
      <c r="C239" s="239"/>
      <c r="D239" s="231" t="s">
        <v>150</v>
      </c>
      <c r="E239" s="240" t="s">
        <v>1</v>
      </c>
      <c r="F239" s="241" t="s">
        <v>1027</v>
      </c>
      <c r="G239" s="239"/>
      <c r="H239" s="242">
        <v>12.41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8" t="s">
        <v>150</v>
      </c>
      <c r="AU239" s="248" t="s">
        <v>82</v>
      </c>
      <c r="AV239" s="13" t="s">
        <v>82</v>
      </c>
      <c r="AW239" s="13" t="s">
        <v>30</v>
      </c>
      <c r="AX239" s="13" t="s">
        <v>73</v>
      </c>
      <c r="AY239" s="248" t="s">
        <v>139</v>
      </c>
    </row>
    <row r="240" s="14" customFormat="1">
      <c r="A240" s="14"/>
      <c r="B240" s="249"/>
      <c r="C240" s="250"/>
      <c r="D240" s="231" t="s">
        <v>150</v>
      </c>
      <c r="E240" s="251" t="s">
        <v>1</v>
      </c>
      <c r="F240" s="252" t="s">
        <v>152</v>
      </c>
      <c r="G240" s="250"/>
      <c r="H240" s="253">
        <v>12.41</v>
      </c>
      <c r="I240" s="254"/>
      <c r="J240" s="250"/>
      <c r="K240" s="250"/>
      <c r="L240" s="255"/>
      <c r="M240" s="256"/>
      <c r="N240" s="257"/>
      <c r="O240" s="257"/>
      <c r="P240" s="257"/>
      <c r="Q240" s="257"/>
      <c r="R240" s="257"/>
      <c r="S240" s="257"/>
      <c r="T240" s="25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9" t="s">
        <v>150</v>
      </c>
      <c r="AU240" s="259" t="s">
        <v>82</v>
      </c>
      <c r="AV240" s="14" t="s">
        <v>146</v>
      </c>
      <c r="AW240" s="14" t="s">
        <v>30</v>
      </c>
      <c r="AX240" s="14" t="s">
        <v>80</v>
      </c>
      <c r="AY240" s="259" t="s">
        <v>139</v>
      </c>
    </row>
    <row r="241" s="2" customFormat="1" ht="16.5" customHeight="1">
      <c r="A241" s="38"/>
      <c r="B241" s="39"/>
      <c r="C241" s="270" t="s">
        <v>225</v>
      </c>
      <c r="D241" s="270" t="s">
        <v>179</v>
      </c>
      <c r="E241" s="271" t="s">
        <v>330</v>
      </c>
      <c r="F241" s="272" t="s">
        <v>331</v>
      </c>
      <c r="G241" s="273" t="s">
        <v>282</v>
      </c>
      <c r="H241" s="274">
        <v>13.031000000000001</v>
      </c>
      <c r="I241" s="275"/>
      <c r="J241" s="276">
        <f>ROUND(I241*H241,2)</f>
        <v>0</v>
      </c>
      <c r="K241" s="272" t="s">
        <v>145</v>
      </c>
      <c r="L241" s="277"/>
      <c r="M241" s="278" t="s">
        <v>1</v>
      </c>
      <c r="N241" s="279" t="s">
        <v>38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169</v>
      </c>
      <c r="AT241" s="229" t="s">
        <v>179</v>
      </c>
      <c r="AU241" s="229" t="s">
        <v>82</v>
      </c>
      <c r="AY241" s="17" t="s">
        <v>139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80</v>
      </c>
      <c r="BK241" s="230">
        <f>ROUND(I241*H241,2)</f>
        <v>0</v>
      </c>
      <c r="BL241" s="17" t="s">
        <v>146</v>
      </c>
      <c r="BM241" s="229" t="s">
        <v>293</v>
      </c>
    </row>
    <row r="242" s="2" customFormat="1">
      <c r="A242" s="38"/>
      <c r="B242" s="39"/>
      <c r="C242" s="40"/>
      <c r="D242" s="231" t="s">
        <v>147</v>
      </c>
      <c r="E242" s="40"/>
      <c r="F242" s="232" t="s">
        <v>331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147</v>
      </c>
      <c r="AU242" s="17" t="s">
        <v>82</v>
      </c>
    </row>
    <row r="243" s="13" customFormat="1">
      <c r="A243" s="13"/>
      <c r="B243" s="238"/>
      <c r="C243" s="239"/>
      <c r="D243" s="231" t="s">
        <v>150</v>
      </c>
      <c r="E243" s="240" t="s">
        <v>1</v>
      </c>
      <c r="F243" s="241" t="s">
        <v>1028</v>
      </c>
      <c r="G243" s="239"/>
      <c r="H243" s="242">
        <v>13.031000000000001</v>
      </c>
      <c r="I243" s="243"/>
      <c r="J243" s="239"/>
      <c r="K243" s="239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150</v>
      </c>
      <c r="AU243" s="248" t="s">
        <v>82</v>
      </c>
      <c r="AV243" s="13" t="s">
        <v>82</v>
      </c>
      <c r="AW243" s="13" t="s">
        <v>30</v>
      </c>
      <c r="AX243" s="13" t="s">
        <v>73</v>
      </c>
      <c r="AY243" s="248" t="s">
        <v>139</v>
      </c>
    </row>
    <row r="244" s="14" customFormat="1">
      <c r="A244" s="14"/>
      <c r="B244" s="249"/>
      <c r="C244" s="250"/>
      <c r="D244" s="231" t="s">
        <v>150</v>
      </c>
      <c r="E244" s="251" t="s">
        <v>1</v>
      </c>
      <c r="F244" s="252" t="s">
        <v>152</v>
      </c>
      <c r="G244" s="250"/>
      <c r="H244" s="253">
        <v>13.031000000000001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150</v>
      </c>
      <c r="AU244" s="259" t="s">
        <v>82</v>
      </c>
      <c r="AV244" s="14" t="s">
        <v>146</v>
      </c>
      <c r="AW244" s="14" t="s">
        <v>30</v>
      </c>
      <c r="AX244" s="14" t="s">
        <v>80</v>
      </c>
      <c r="AY244" s="259" t="s">
        <v>139</v>
      </c>
    </row>
    <row r="245" s="2" customFormat="1" ht="33" customHeight="1">
      <c r="A245" s="38"/>
      <c r="B245" s="39"/>
      <c r="C245" s="218" t="s">
        <v>296</v>
      </c>
      <c r="D245" s="218" t="s">
        <v>141</v>
      </c>
      <c r="E245" s="219" t="s">
        <v>1029</v>
      </c>
      <c r="F245" s="220" t="s">
        <v>1030</v>
      </c>
      <c r="G245" s="221" t="s">
        <v>212</v>
      </c>
      <c r="H245" s="222">
        <v>1</v>
      </c>
      <c r="I245" s="223"/>
      <c r="J245" s="224">
        <f>ROUND(I245*H245,2)</f>
        <v>0</v>
      </c>
      <c r="K245" s="220" t="s">
        <v>145</v>
      </c>
      <c r="L245" s="44"/>
      <c r="M245" s="225" t="s">
        <v>1</v>
      </c>
      <c r="N245" s="226" t="s">
        <v>38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146</v>
      </c>
      <c r="AT245" s="229" t="s">
        <v>141</v>
      </c>
      <c r="AU245" s="229" t="s">
        <v>82</v>
      </c>
      <c r="AY245" s="17" t="s">
        <v>139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80</v>
      </c>
      <c r="BK245" s="230">
        <f>ROUND(I245*H245,2)</f>
        <v>0</v>
      </c>
      <c r="BL245" s="17" t="s">
        <v>146</v>
      </c>
      <c r="BM245" s="229" t="s">
        <v>299</v>
      </c>
    </row>
    <row r="246" s="2" customFormat="1">
      <c r="A246" s="38"/>
      <c r="B246" s="39"/>
      <c r="C246" s="40"/>
      <c r="D246" s="231" t="s">
        <v>147</v>
      </c>
      <c r="E246" s="40"/>
      <c r="F246" s="232" t="s">
        <v>1030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147</v>
      </c>
      <c r="AU246" s="17" t="s">
        <v>82</v>
      </c>
    </row>
    <row r="247" s="2" customFormat="1">
      <c r="A247" s="38"/>
      <c r="B247" s="39"/>
      <c r="C247" s="40"/>
      <c r="D247" s="236" t="s">
        <v>148</v>
      </c>
      <c r="E247" s="40"/>
      <c r="F247" s="237" t="s">
        <v>1031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148</v>
      </c>
      <c r="AU247" s="17" t="s">
        <v>82</v>
      </c>
    </row>
    <row r="248" s="13" customFormat="1">
      <c r="A248" s="13"/>
      <c r="B248" s="238"/>
      <c r="C248" s="239"/>
      <c r="D248" s="231" t="s">
        <v>150</v>
      </c>
      <c r="E248" s="240" t="s">
        <v>1</v>
      </c>
      <c r="F248" s="241" t="s">
        <v>1032</v>
      </c>
      <c r="G248" s="239"/>
      <c r="H248" s="242">
        <v>1</v>
      </c>
      <c r="I248" s="243"/>
      <c r="J248" s="239"/>
      <c r="K248" s="239"/>
      <c r="L248" s="244"/>
      <c r="M248" s="245"/>
      <c r="N248" s="246"/>
      <c r="O248" s="246"/>
      <c r="P248" s="246"/>
      <c r="Q248" s="246"/>
      <c r="R248" s="246"/>
      <c r="S248" s="246"/>
      <c r="T248" s="24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8" t="s">
        <v>150</v>
      </c>
      <c r="AU248" s="248" t="s">
        <v>82</v>
      </c>
      <c r="AV248" s="13" t="s">
        <v>82</v>
      </c>
      <c r="AW248" s="13" t="s">
        <v>30</v>
      </c>
      <c r="AX248" s="13" t="s">
        <v>73</v>
      </c>
      <c r="AY248" s="248" t="s">
        <v>139</v>
      </c>
    </row>
    <row r="249" s="14" customFormat="1">
      <c r="A249" s="14"/>
      <c r="B249" s="249"/>
      <c r="C249" s="250"/>
      <c r="D249" s="231" t="s">
        <v>150</v>
      </c>
      <c r="E249" s="251" t="s">
        <v>1</v>
      </c>
      <c r="F249" s="252" t="s">
        <v>152</v>
      </c>
      <c r="G249" s="250"/>
      <c r="H249" s="253">
        <v>1</v>
      </c>
      <c r="I249" s="254"/>
      <c r="J249" s="250"/>
      <c r="K249" s="250"/>
      <c r="L249" s="255"/>
      <c r="M249" s="256"/>
      <c r="N249" s="257"/>
      <c r="O249" s="257"/>
      <c r="P249" s="257"/>
      <c r="Q249" s="257"/>
      <c r="R249" s="257"/>
      <c r="S249" s="257"/>
      <c r="T249" s="25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9" t="s">
        <v>150</v>
      </c>
      <c r="AU249" s="259" t="s">
        <v>82</v>
      </c>
      <c r="AV249" s="14" t="s">
        <v>146</v>
      </c>
      <c r="AW249" s="14" t="s">
        <v>30</v>
      </c>
      <c r="AX249" s="14" t="s">
        <v>80</v>
      </c>
      <c r="AY249" s="259" t="s">
        <v>139</v>
      </c>
    </row>
    <row r="250" s="2" customFormat="1" ht="33" customHeight="1">
      <c r="A250" s="38"/>
      <c r="B250" s="39"/>
      <c r="C250" s="218" t="s">
        <v>230</v>
      </c>
      <c r="D250" s="218" t="s">
        <v>141</v>
      </c>
      <c r="E250" s="219" t="s">
        <v>1033</v>
      </c>
      <c r="F250" s="220" t="s">
        <v>1034</v>
      </c>
      <c r="G250" s="221" t="s">
        <v>282</v>
      </c>
      <c r="H250" s="222">
        <v>5</v>
      </c>
      <c r="I250" s="223"/>
      <c r="J250" s="224">
        <f>ROUND(I250*H250,2)</f>
        <v>0</v>
      </c>
      <c r="K250" s="220" t="s">
        <v>145</v>
      </c>
      <c r="L250" s="44"/>
      <c r="M250" s="225" t="s">
        <v>1</v>
      </c>
      <c r="N250" s="226" t="s">
        <v>38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146</v>
      </c>
      <c r="AT250" s="229" t="s">
        <v>141</v>
      </c>
      <c r="AU250" s="229" t="s">
        <v>82</v>
      </c>
      <c r="AY250" s="17" t="s">
        <v>139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80</v>
      </c>
      <c r="BK250" s="230">
        <f>ROUND(I250*H250,2)</f>
        <v>0</v>
      </c>
      <c r="BL250" s="17" t="s">
        <v>146</v>
      </c>
      <c r="BM250" s="229" t="s">
        <v>303</v>
      </c>
    </row>
    <row r="251" s="2" customFormat="1">
      <c r="A251" s="38"/>
      <c r="B251" s="39"/>
      <c r="C251" s="40"/>
      <c r="D251" s="231" t="s">
        <v>147</v>
      </c>
      <c r="E251" s="40"/>
      <c r="F251" s="232" t="s">
        <v>1034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147</v>
      </c>
      <c r="AU251" s="17" t="s">
        <v>82</v>
      </c>
    </row>
    <row r="252" s="2" customFormat="1">
      <c r="A252" s="38"/>
      <c r="B252" s="39"/>
      <c r="C252" s="40"/>
      <c r="D252" s="236" t="s">
        <v>148</v>
      </c>
      <c r="E252" s="40"/>
      <c r="F252" s="237" t="s">
        <v>1035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148</v>
      </c>
      <c r="AU252" s="17" t="s">
        <v>82</v>
      </c>
    </row>
    <row r="253" s="15" customFormat="1">
      <c r="A253" s="15"/>
      <c r="B253" s="260"/>
      <c r="C253" s="261"/>
      <c r="D253" s="231" t="s">
        <v>150</v>
      </c>
      <c r="E253" s="262" t="s">
        <v>1</v>
      </c>
      <c r="F253" s="263" t="s">
        <v>1036</v>
      </c>
      <c r="G253" s="261"/>
      <c r="H253" s="262" t="s">
        <v>1</v>
      </c>
      <c r="I253" s="264"/>
      <c r="J253" s="261"/>
      <c r="K253" s="261"/>
      <c r="L253" s="265"/>
      <c r="M253" s="266"/>
      <c r="N253" s="267"/>
      <c r="O253" s="267"/>
      <c r="P253" s="267"/>
      <c r="Q253" s="267"/>
      <c r="R253" s="267"/>
      <c r="S253" s="267"/>
      <c r="T253" s="26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9" t="s">
        <v>150</v>
      </c>
      <c r="AU253" s="269" t="s">
        <v>82</v>
      </c>
      <c r="AV253" s="15" t="s">
        <v>80</v>
      </c>
      <c r="AW253" s="15" t="s">
        <v>30</v>
      </c>
      <c r="AX253" s="15" t="s">
        <v>73</v>
      </c>
      <c r="AY253" s="269" t="s">
        <v>139</v>
      </c>
    </row>
    <row r="254" s="13" customFormat="1">
      <c r="A254" s="13"/>
      <c r="B254" s="238"/>
      <c r="C254" s="239"/>
      <c r="D254" s="231" t="s">
        <v>150</v>
      </c>
      <c r="E254" s="240" t="s">
        <v>1</v>
      </c>
      <c r="F254" s="241" t="s">
        <v>1037</v>
      </c>
      <c r="G254" s="239"/>
      <c r="H254" s="242">
        <v>5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8" t="s">
        <v>150</v>
      </c>
      <c r="AU254" s="248" t="s">
        <v>82</v>
      </c>
      <c r="AV254" s="13" t="s">
        <v>82</v>
      </c>
      <c r="AW254" s="13" t="s">
        <v>30</v>
      </c>
      <c r="AX254" s="13" t="s">
        <v>73</v>
      </c>
      <c r="AY254" s="248" t="s">
        <v>139</v>
      </c>
    </row>
    <row r="255" s="14" customFormat="1">
      <c r="A255" s="14"/>
      <c r="B255" s="249"/>
      <c r="C255" s="250"/>
      <c r="D255" s="231" t="s">
        <v>150</v>
      </c>
      <c r="E255" s="251" t="s">
        <v>1</v>
      </c>
      <c r="F255" s="252" t="s">
        <v>152</v>
      </c>
      <c r="G255" s="250"/>
      <c r="H255" s="253">
        <v>5</v>
      </c>
      <c r="I255" s="254"/>
      <c r="J255" s="250"/>
      <c r="K255" s="250"/>
      <c r="L255" s="255"/>
      <c r="M255" s="256"/>
      <c r="N255" s="257"/>
      <c r="O255" s="257"/>
      <c r="P255" s="257"/>
      <c r="Q255" s="257"/>
      <c r="R255" s="257"/>
      <c r="S255" s="257"/>
      <c r="T255" s="25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9" t="s">
        <v>150</v>
      </c>
      <c r="AU255" s="259" t="s">
        <v>82</v>
      </c>
      <c r="AV255" s="14" t="s">
        <v>146</v>
      </c>
      <c r="AW255" s="14" t="s">
        <v>30</v>
      </c>
      <c r="AX255" s="14" t="s">
        <v>80</v>
      </c>
      <c r="AY255" s="259" t="s">
        <v>139</v>
      </c>
    </row>
    <row r="256" s="2" customFormat="1" ht="33" customHeight="1">
      <c r="A256" s="38"/>
      <c r="B256" s="39"/>
      <c r="C256" s="218" t="s">
        <v>306</v>
      </c>
      <c r="D256" s="218" t="s">
        <v>141</v>
      </c>
      <c r="E256" s="219" t="s">
        <v>1038</v>
      </c>
      <c r="F256" s="220" t="s">
        <v>1039</v>
      </c>
      <c r="G256" s="221" t="s">
        <v>282</v>
      </c>
      <c r="H256" s="222">
        <v>9</v>
      </c>
      <c r="I256" s="223"/>
      <c r="J256" s="224">
        <f>ROUND(I256*H256,2)</f>
        <v>0</v>
      </c>
      <c r="K256" s="220" t="s">
        <v>145</v>
      </c>
      <c r="L256" s="44"/>
      <c r="M256" s="225" t="s">
        <v>1</v>
      </c>
      <c r="N256" s="226" t="s">
        <v>38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146</v>
      </c>
      <c r="AT256" s="229" t="s">
        <v>141</v>
      </c>
      <c r="AU256" s="229" t="s">
        <v>82</v>
      </c>
      <c r="AY256" s="17" t="s">
        <v>139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80</v>
      </c>
      <c r="BK256" s="230">
        <f>ROUND(I256*H256,2)</f>
        <v>0</v>
      </c>
      <c r="BL256" s="17" t="s">
        <v>146</v>
      </c>
      <c r="BM256" s="229" t="s">
        <v>309</v>
      </c>
    </row>
    <row r="257" s="2" customFormat="1">
      <c r="A257" s="38"/>
      <c r="B257" s="39"/>
      <c r="C257" s="40"/>
      <c r="D257" s="231" t="s">
        <v>147</v>
      </c>
      <c r="E257" s="40"/>
      <c r="F257" s="232" t="s">
        <v>1039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147</v>
      </c>
      <c r="AU257" s="17" t="s">
        <v>82</v>
      </c>
    </row>
    <row r="258" s="2" customFormat="1">
      <c r="A258" s="38"/>
      <c r="B258" s="39"/>
      <c r="C258" s="40"/>
      <c r="D258" s="236" t="s">
        <v>148</v>
      </c>
      <c r="E258" s="40"/>
      <c r="F258" s="237" t="s">
        <v>1040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148</v>
      </c>
      <c r="AU258" s="17" t="s">
        <v>82</v>
      </c>
    </row>
    <row r="259" s="15" customFormat="1">
      <c r="A259" s="15"/>
      <c r="B259" s="260"/>
      <c r="C259" s="261"/>
      <c r="D259" s="231" t="s">
        <v>150</v>
      </c>
      <c r="E259" s="262" t="s">
        <v>1</v>
      </c>
      <c r="F259" s="263" t="s">
        <v>1036</v>
      </c>
      <c r="G259" s="261"/>
      <c r="H259" s="262" t="s">
        <v>1</v>
      </c>
      <c r="I259" s="264"/>
      <c r="J259" s="261"/>
      <c r="K259" s="261"/>
      <c r="L259" s="265"/>
      <c r="M259" s="266"/>
      <c r="N259" s="267"/>
      <c r="O259" s="267"/>
      <c r="P259" s="267"/>
      <c r="Q259" s="267"/>
      <c r="R259" s="267"/>
      <c r="S259" s="267"/>
      <c r="T259" s="268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9" t="s">
        <v>150</v>
      </c>
      <c r="AU259" s="269" t="s">
        <v>82</v>
      </c>
      <c r="AV259" s="15" t="s">
        <v>80</v>
      </c>
      <c r="AW259" s="15" t="s">
        <v>30</v>
      </c>
      <c r="AX259" s="15" t="s">
        <v>73</v>
      </c>
      <c r="AY259" s="269" t="s">
        <v>139</v>
      </c>
    </row>
    <row r="260" s="13" customFormat="1">
      <c r="A260" s="13"/>
      <c r="B260" s="238"/>
      <c r="C260" s="239"/>
      <c r="D260" s="231" t="s">
        <v>150</v>
      </c>
      <c r="E260" s="240" t="s">
        <v>1</v>
      </c>
      <c r="F260" s="241" t="s">
        <v>1041</v>
      </c>
      <c r="G260" s="239"/>
      <c r="H260" s="242">
        <v>9</v>
      </c>
      <c r="I260" s="243"/>
      <c r="J260" s="239"/>
      <c r="K260" s="239"/>
      <c r="L260" s="244"/>
      <c r="M260" s="245"/>
      <c r="N260" s="246"/>
      <c r="O260" s="246"/>
      <c r="P260" s="246"/>
      <c r="Q260" s="246"/>
      <c r="R260" s="246"/>
      <c r="S260" s="246"/>
      <c r="T260" s="24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8" t="s">
        <v>150</v>
      </c>
      <c r="AU260" s="248" t="s">
        <v>82</v>
      </c>
      <c r="AV260" s="13" t="s">
        <v>82</v>
      </c>
      <c r="AW260" s="13" t="s">
        <v>30</v>
      </c>
      <c r="AX260" s="13" t="s">
        <v>73</v>
      </c>
      <c r="AY260" s="248" t="s">
        <v>139</v>
      </c>
    </row>
    <row r="261" s="14" customFormat="1">
      <c r="A261" s="14"/>
      <c r="B261" s="249"/>
      <c r="C261" s="250"/>
      <c r="D261" s="231" t="s">
        <v>150</v>
      </c>
      <c r="E261" s="251" t="s">
        <v>1</v>
      </c>
      <c r="F261" s="252" t="s">
        <v>152</v>
      </c>
      <c r="G261" s="250"/>
      <c r="H261" s="253">
        <v>9</v>
      </c>
      <c r="I261" s="254"/>
      <c r="J261" s="250"/>
      <c r="K261" s="250"/>
      <c r="L261" s="255"/>
      <c r="M261" s="256"/>
      <c r="N261" s="257"/>
      <c r="O261" s="257"/>
      <c r="P261" s="257"/>
      <c r="Q261" s="257"/>
      <c r="R261" s="257"/>
      <c r="S261" s="257"/>
      <c r="T261" s="25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9" t="s">
        <v>150</v>
      </c>
      <c r="AU261" s="259" t="s">
        <v>82</v>
      </c>
      <c r="AV261" s="14" t="s">
        <v>146</v>
      </c>
      <c r="AW261" s="14" t="s">
        <v>30</v>
      </c>
      <c r="AX261" s="14" t="s">
        <v>80</v>
      </c>
      <c r="AY261" s="259" t="s">
        <v>139</v>
      </c>
    </row>
    <row r="262" s="2" customFormat="1" ht="24.15" customHeight="1">
      <c r="A262" s="38"/>
      <c r="B262" s="39"/>
      <c r="C262" s="218" t="s">
        <v>235</v>
      </c>
      <c r="D262" s="218" t="s">
        <v>141</v>
      </c>
      <c r="E262" s="219" t="s">
        <v>1042</v>
      </c>
      <c r="F262" s="220" t="s">
        <v>1043</v>
      </c>
      <c r="G262" s="221" t="s">
        <v>144</v>
      </c>
      <c r="H262" s="222">
        <v>28.274000000000001</v>
      </c>
      <c r="I262" s="223"/>
      <c r="J262" s="224">
        <f>ROUND(I262*H262,2)</f>
        <v>0</v>
      </c>
      <c r="K262" s="220" t="s">
        <v>145</v>
      </c>
      <c r="L262" s="44"/>
      <c r="M262" s="225" t="s">
        <v>1</v>
      </c>
      <c r="N262" s="226" t="s">
        <v>38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146</v>
      </c>
      <c r="AT262" s="229" t="s">
        <v>141</v>
      </c>
      <c r="AU262" s="229" t="s">
        <v>82</v>
      </c>
      <c r="AY262" s="17" t="s">
        <v>139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80</v>
      </c>
      <c r="BK262" s="230">
        <f>ROUND(I262*H262,2)</f>
        <v>0</v>
      </c>
      <c r="BL262" s="17" t="s">
        <v>146</v>
      </c>
      <c r="BM262" s="229" t="s">
        <v>314</v>
      </c>
    </row>
    <row r="263" s="2" customFormat="1">
      <c r="A263" s="38"/>
      <c r="B263" s="39"/>
      <c r="C263" s="40"/>
      <c r="D263" s="231" t="s">
        <v>147</v>
      </c>
      <c r="E263" s="40"/>
      <c r="F263" s="232" t="s">
        <v>1043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147</v>
      </c>
      <c r="AU263" s="17" t="s">
        <v>82</v>
      </c>
    </row>
    <row r="264" s="2" customFormat="1">
      <c r="A264" s="38"/>
      <c r="B264" s="39"/>
      <c r="C264" s="40"/>
      <c r="D264" s="236" t="s">
        <v>148</v>
      </c>
      <c r="E264" s="40"/>
      <c r="F264" s="237" t="s">
        <v>1044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148</v>
      </c>
      <c r="AU264" s="17" t="s">
        <v>82</v>
      </c>
    </row>
    <row r="265" s="15" customFormat="1">
      <c r="A265" s="15"/>
      <c r="B265" s="260"/>
      <c r="C265" s="261"/>
      <c r="D265" s="231" t="s">
        <v>150</v>
      </c>
      <c r="E265" s="262" t="s">
        <v>1</v>
      </c>
      <c r="F265" s="263" t="s">
        <v>164</v>
      </c>
      <c r="G265" s="261"/>
      <c r="H265" s="262" t="s">
        <v>1</v>
      </c>
      <c r="I265" s="264"/>
      <c r="J265" s="261"/>
      <c r="K265" s="261"/>
      <c r="L265" s="265"/>
      <c r="M265" s="266"/>
      <c r="N265" s="267"/>
      <c r="O265" s="267"/>
      <c r="P265" s="267"/>
      <c r="Q265" s="267"/>
      <c r="R265" s="267"/>
      <c r="S265" s="267"/>
      <c r="T265" s="26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9" t="s">
        <v>150</v>
      </c>
      <c r="AU265" s="269" t="s">
        <v>82</v>
      </c>
      <c r="AV265" s="15" t="s">
        <v>80</v>
      </c>
      <c r="AW265" s="15" t="s">
        <v>30</v>
      </c>
      <c r="AX265" s="15" t="s">
        <v>73</v>
      </c>
      <c r="AY265" s="269" t="s">
        <v>139</v>
      </c>
    </row>
    <row r="266" s="13" customFormat="1">
      <c r="A266" s="13"/>
      <c r="B266" s="238"/>
      <c r="C266" s="239"/>
      <c r="D266" s="231" t="s">
        <v>150</v>
      </c>
      <c r="E266" s="240" t="s">
        <v>1</v>
      </c>
      <c r="F266" s="241" t="s">
        <v>1045</v>
      </c>
      <c r="G266" s="239"/>
      <c r="H266" s="242">
        <v>28.274000000000001</v>
      </c>
      <c r="I266" s="243"/>
      <c r="J266" s="239"/>
      <c r="K266" s="239"/>
      <c r="L266" s="244"/>
      <c r="M266" s="245"/>
      <c r="N266" s="246"/>
      <c r="O266" s="246"/>
      <c r="P266" s="246"/>
      <c r="Q266" s="246"/>
      <c r="R266" s="246"/>
      <c r="S266" s="246"/>
      <c r="T266" s="24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8" t="s">
        <v>150</v>
      </c>
      <c r="AU266" s="248" t="s">
        <v>82</v>
      </c>
      <c r="AV266" s="13" t="s">
        <v>82</v>
      </c>
      <c r="AW266" s="13" t="s">
        <v>30</v>
      </c>
      <c r="AX266" s="13" t="s">
        <v>73</v>
      </c>
      <c r="AY266" s="248" t="s">
        <v>139</v>
      </c>
    </row>
    <row r="267" s="14" customFormat="1">
      <c r="A267" s="14"/>
      <c r="B267" s="249"/>
      <c r="C267" s="250"/>
      <c r="D267" s="231" t="s">
        <v>150</v>
      </c>
      <c r="E267" s="251" t="s">
        <v>1</v>
      </c>
      <c r="F267" s="252" t="s">
        <v>152</v>
      </c>
      <c r="G267" s="250"/>
      <c r="H267" s="253">
        <v>28.274000000000001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150</v>
      </c>
      <c r="AU267" s="259" t="s">
        <v>82</v>
      </c>
      <c r="AV267" s="14" t="s">
        <v>146</v>
      </c>
      <c r="AW267" s="14" t="s">
        <v>30</v>
      </c>
      <c r="AX267" s="14" t="s">
        <v>80</v>
      </c>
      <c r="AY267" s="259" t="s">
        <v>139</v>
      </c>
    </row>
    <row r="268" s="2" customFormat="1" ht="24.15" customHeight="1">
      <c r="A268" s="38"/>
      <c r="B268" s="39"/>
      <c r="C268" s="218" t="s">
        <v>317</v>
      </c>
      <c r="D268" s="218" t="s">
        <v>141</v>
      </c>
      <c r="E268" s="219" t="s">
        <v>398</v>
      </c>
      <c r="F268" s="220" t="s">
        <v>399</v>
      </c>
      <c r="G268" s="221" t="s">
        <v>144</v>
      </c>
      <c r="H268" s="222">
        <v>28.274000000000001</v>
      </c>
      <c r="I268" s="223"/>
      <c r="J268" s="224">
        <f>ROUND(I268*H268,2)</f>
        <v>0</v>
      </c>
      <c r="K268" s="220" t="s">
        <v>145</v>
      </c>
      <c r="L268" s="44"/>
      <c r="M268" s="225" t="s">
        <v>1</v>
      </c>
      <c r="N268" s="226" t="s">
        <v>38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146</v>
      </c>
      <c r="AT268" s="229" t="s">
        <v>141</v>
      </c>
      <c r="AU268" s="229" t="s">
        <v>82</v>
      </c>
      <c r="AY268" s="17" t="s">
        <v>139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80</v>
      </c>
      <c r="BK268" s="230">
        <f>ROUND(I268*H268,2)</f>
        <v>0</v>
      </c>
      <c r="BL268" s="17" t="s">
        <v>146</v>
      </c>
      <c r="BM268" s="229" t="s">
        <v>320</v>
      </c>
    </row>
    <row r="269" s="2" customFormat="1">
      <c r="A269" s="38"/>
      <c r="B269" s="39"/>
      <c r="C269" s="40"/>
      <c r="D269" s="231" t="s">
        <v>147</v>
      </c>
      <c r="E269" s="40"/>
      <c r="F269" s="232" t="s">
        <v>399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147</v>
      </c>
      <c r="AU269" s="17" t="s">
        <v>82</v>
      </c>
    </row>
    <row r="270" s="2" customFormat="1">
      <c r="A270" s="38"/>
      <c r="B270" s="39"/>
      <c r="C270" s="40"/>
      <c r="D270" s="236" t="s">
        <v>148</v>
      </c>
      <c r="E270" s="40"/>
      <c r="F270" s="237" t="s">
        <v>401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148</v>
      </c>
      <c r="AU270" s="17" t="s">
        <v>82</v>
      </c>
    </row>
    <row r="271" s="15" customFormat="1">
      <c r="A271" s="15"/>
      <c r="B271" s="260"/>
      <c r="C271" s="261"/>
      <c r="D271" s="231" t="s">
        <v>150</v>
      </c>
      <c r="E271" s="262" t="s">
        <v>1</v>
      </c>
      <c r="F271" s="263" t="s">
        <v>164</v>
      </c>
      <c r="G271" s="261"/>
      <c r="H271" s="262" t="s">
        <v>1</v>
      </c>
      <c r="I271" s="264"/>
      <c r="J271" s="261"/>
      <c r="K271" s="261"/>
      <c r="L271" s="265"/>
      <c r="M271" s="266"/>
      <c r="N271" s="267"/>
      <c r="O271" s="267"/>
      <c r="P271" s="267"/>
      <c r="Q271" s="267"/>
      <c r="R271" s="267"/>
      <c r="S271" s="267"/>
      <c r="T271" s="26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9" t="s">
        <v>150</v>
      </c>
      <c r="AU271" s="269" t="s">
        <v>82</v>
      </c>
      <c r="AV271" s="15" t="s">
        <v>80</v>
      </c>
      <c r="AW271" s="15" t="s">
        <v>30</v>
      </c>
      <c r="AX271" s="15" t="s">
        <v>73</v>
      </c>
      <c r="AY271" s="269" t="s">
        <v>139</v>
      </c>
    </row>
    <row r="272" s="13" customFormat="1">
      <c r="A272" s="13"/>
      <c r="B272" s="238"/>
      <c r="C272" s="239"/>
      <c r="D272" s="231" t="s">
        <v>150</v>
      </c>
      <c r="E272" s="240" t="s">
        <v>1</v>
      </c>
      <c r="F272" s="241" t="s">
        <v>1045</v>
      </c>
      <c r="G272" s="239"/>
      <c r="H272" s="242">
        <v>28.274000000000001</v>
      </c>
      <c r="I272" s="243"/>
      <c r="J272" s="239"/>
      <c r="K272" s="239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150</v>
      </c>
      <c r="AU272" s="248" t="s">
        <v>82</v>
      </c>
      <c r="AV272" s="13" t="s">
        <v>82</v>
      </c>
      <c r="AW272" s="13" t="s">
        <v>30</v>
      </c>
      <c r="AX272" s="13" t="s">
        <v>73</v>
      </c>
      <c r="AY272" s="248" t="s">
        <v>139</v>
      </c>
    </row>
    <row r="273" s="14" customFormat="1">
      <c r="A273" s="14"/>
      <c r="B273" s="249"/>
      <c r="C273" s="250"/>
      <c r="D273" s="231" t="s">
        <v>150</v>
      </c>
      <c r="E273" s="251" t="s">
        <v>1</v>
      </c>
      <c r="F273" s="252" t="s">
        <v>152</v>
      </c>
      <c r="G273" s="250"/>
      <c r="H273" s="253">
        <v>28.274000000000001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150</v>
      </c>
      <c r="AU273" s="259" t="s">
        <v>82</v>
      </c>
      <c r="AV273" s="14" t="s">
        <v>146</v>
      </c>
      <c r="AW273" s="14" t="s">
        <v>30</v>
      </c>
      <c r="AX273" s="14" t="s">
        <v>80</v>
      </c>
      <c r="AY273" s="259" t="s">
        <v>139</v>
      </c>
    </row>
    <row r="274" s="2" customFormat="1" ht="24.15" customHeight="1">
      <c r="A274" s="38"/>
      <c r="B274" s="39"/>
      <c r="C274" s="218" t="s">
        <v>239</v>
      </c>
      <c r="D274" s="218" t="s">
        <v>141</v>
      </c>
      <c r="E274" s="219" t="s">
        <v>1046</v>
      </c>
      <c r="F274" s="220" t="s">
        <v>1047</v>
      </c>
      <c r="G274" s="221" t="s">
        <v>144</v>
      </c>
      <c r="H274" s="222">
        <v>28.274000000000001</v>
      </c>
      <c r="I274" s="223"/>
      <c r="J274" s="224">
        <f>ROUND(I274*H274,2)</f>
        <v>0</v>
      </c>
      <c r="K274" s="220" t="s">
        <v>145</v>
      </c>
      <c r="L274" s="44"/>
      <c r="M274" s="225" t="s">
        <v>1</v>
      </c>
      <c r="N274" s="226" t="s">
        <v>38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146</v>
      </c>
      <c r="AT274" s="229" t="s">
        <v>141</v>
      </c>
      <c r="AU274" s="229" t="s">
        <v>82</v>
      </c>
      <c r="AY274" s="17" t="s">
        <v>139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80</v>
      </c>
      <c r="BK274" s="230">
        <f>ROUND(I274*H274,2)</f>
        <v>0</v>
      </c>
      <c r="BL274" s="17" t="s">
        <v>146</v>
      </c>
      <c r="BM274" s="229" t="s">
        <v>326</v>
      </c>
    </row>
    <row r="275" s="2" customFormat="1">
      <c r="A275" s="38"/>
      <c r="B275" s="39"/>
      <c r="C275" s="40"/>
      <c r="D275" s="231" t="s">
        <v>147</v>
      </c>
      <c r="E275" s="40"/>
      <c r="F275" s="232" t="s">
        <v>1047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147</v>
      </c>
      <c r="AU275" s="17" t="s">
        <v>82</v>
      </c>
    </row>
    <row r="276" s="2" customFormat="1">
      <c r="A276" s="38"/>
      <c r="B276" s="39"/>
      <c r="C276" s="40"/>
      <c r="D276" s="236" t="s">
        <v>148</v>
      </c>
      <c r="E276" s="40"/>
      <c r="F276" s="237" t="s">
        <v>1048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148</v>
      </c>
      <c r="AU276" s="17" t="s">
        <v>82</v>
      </c>
    </row>
    <row r="277" s="2" customFormat="1" ht="33" customHeight="1">
      <c r="A277" s="38"/>
      <c r="B277" s="39"/>
      <c r="C277" s="218" t="s">
        <v>329</v>
      </c>
      <c r="D277" s="218" t="s">
        <v>141</v>
      </c>
      <c r="E277" s="219" t="s">
        <v>1049</v>
      </c>
      <c r="F277" s="220" t="s">
        <v>1050</v>
      </c>
      <c r="G277" s="221" t="s">
        <v>144</v>
      </c>
      <c r="H277" s="222">
        <v>28.274000000000001</v>
      </c>
      <c r="I277" s="223"/>
      <c r="J277" s="224">
        <f>ROUND(I277*H277,2)</f>
        <v>0</v>
      </c>
      <c r="K277" s="220" t="s">
        <v>145</v>
      </c>
      <c r="L277" s="44"/>
      <c r="M277" s="225" t="s">
        <v>1</v>
      </c>
      <c r="N277" s="226" t="s">
        <v>38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146</v>
      </c>
      <c r="AT277" s="229" t="s">
        <v>141</v>
      </c>
      <c r="AU277" s="229" t="s">
        <v>82</v>
      </c>
      <c r="AY277" s="17" t="s">
        <v>139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80</v>
      </c>
      <c r="BK277" s="230">
        <f>ROUND(I277*H277,2)</f>
        <v>0</v>
      </c>
      <c r="BL277" s="17" t="s">
        <v>146</v>
      </c>
      <c r="BM277" s="229" t="s">
        <v>332</v>
      </c>
    </row>
    <row r="278" s="2" customFormat="1">
      <c r="A278" s="38"/>
      <c r="B278" s="39"/>
      <c r="C278" s="40"/>
      <c r="D278" s="231" t="s">
        <v>147</v>
      </c>
      <c r="E278" s="40"/>
      <c r="F278" s="232" t="s">
        <v>1050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147</v>
      </c>
      <c r="AU278" s="17" t="s">
        <v>82</v>
      </c>
    </row>
    <row r="279" s="2" customFormat="1">
      <c r="A279" s="38"/>
      <c r="B279" s="39"/>
      <c r="C279" s="40"/>
      <c r="D279" s="236" t="s">
        <v>148</v>
      </c>
      <c r="E279" s="40"/>
      <c r="F279" s="237" t="s">
        <v>1051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148</v>
      </c>
      <c r="AU279" s="17" t="s">
        <v>82</v>
      </c>
    </row>
    <row r="280" s="15" customFormat="1">
      <c r="A280" s="15"/>
      <c r="B280" s="260"/>
      <c r="C280" s="261"/>
      <c r="D280" s="231" t="s">
        <v>150</v>
      </c>
      <c r="E280" s="262" t="s">
        <v>1</v>
      </c>
      <c r="F280" s="263" t="s">
        <v>164</v>
      </c>
      <c r="G280" s="261"/>
      <c r="H280" s="262" t="s">
        <v>1</v>
      </c>
      <c r="I280" s="264"/>
      <c r="J280" s="261"/>
      <c r="K280" s="261"/>
      <c r="L280" s="265"/>
      <c r="M280" s="266"/>
      <c r="N280" s="267"/>
      <c r="O280" s="267"/>
      <c r="P280" s="267"/>
      <c r="Q280" s="267"/>
      <c r="R280" s="267"/>
      <c r="S280" s="267"/>
      <c r="T280" s="26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9" t="s">
        <v>150</v>
      </c>
      <c r="AU280" s="269" t="s">
        <v>82</v>
      </c>
      <c r="AV280" s="15" t="s">
        <v>80</v>
      </c>
      <c r="AW280" s="15" t="s">
        <v>30</v>
      </c>
      <c r="AX280" s="15" t="s">
        <v>73</v>
      </c>
      <c r="AY280" s="269" t="s">
        <v>139</v>
      </c>
    </row>
    <row r="281" s="13" customFormat="1">
      <c r="A281" s="13"/>
      <c r="B281" s="238"/>
      <c r="C281" s="239"/>
      <c r="D281" s="231" t="s">
        <v>150</v>
      </c>
      <c r="E281" s="240" t="s">
        <v>1</v>
      </c>
      <c r="F281" s="241" t="s">
        <v>1052</v>
      </c>
      <c r="G281" s="239"/>
      <c r="H281" s="242">
        <v>28.274000000000001</v>
      </c>
      <c r="I281" s="243"/>
      <c r="J281" s="239"/>
      <c r="K281" s="239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150</v>
      </c>
      <c r="AU281" s="248" t="s">
        <v>82</v>
      </c>
      <c r="AV281" s="13" t="s">
        <v>82</v>
      </c>
      <c r="AW281" s="13" t="s">
        <v>30</v>
      </c>
      <c r="AX281" s="13" t="s">
        <v>73</v>
      </c>
      <c r="AY281" s="248" t="s">
        <v>139</v>
      </c>
    </row>
    <row r="282" s="14" customFormat="1">
      <c r="A282" s="14"/>
      <c r="B282" s="249"/>
      <c r="C282" s="250"/>
      <c r="D282" s="231" t="s">
        <v>150</v>
      </c>
      <c r="E282" s="251" t="s">
        <v>1</v>
      </c>
      <c r="F282" s="252" t="s">
        <v>152</v>
      </c>
      <c r="G282" s="250"/>
      <c r="H282" s="253">
        <v>28.274000000000001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150</v>
      </c>
      <c r="AU282" s="259" t="s">
        <v>82</v>
      </c>
      <c r="AV282" s="14" t="s">
        <v>146</v>
      </c>
      <c r="AW282" s="14" t="s">
        <v>30</v>
      </c>
      <c r="AX282" s="14" t="s">
        <v>80</v>
      </c>
      <c r="AY282" s="259" t="s">
        <v>139</v>
      </c>
    </row>
    <row r="283" s="2" customFormat="1" ht="33" customHeight="1">
      <c r="A283" s="38"/>
      <c r="B283" s="39"/>
      <c r="C283" s="218" t="s">
        <v>244</v>
      </c>
      <c r="D283" s="218" t="s">
        <v>141</v>
      </c>
      <c r="E283" s="219" t="s">
        <v>1053</v>
      </c>
      <c r="F283" s="220" t="s">
        <v>1054</v>
      </c>
      <c r="G283" s="221" t="s">
        <v>144</v>
      </c>
      <c r="H283" s="222">
        <v>28.274000000000001</v>
      </c>
      <c r="I283" s="223"/>
      <c r="J283" s="224">
        <f>ROUND(I283*H283,2)</f>
        <v>0</v>
      </c>
      <c r="K283" s="220" t="s">
        <v>145</v>
      </c>
      <c r="L283" s="44"/>
      <c r="M283" s="225" t="s">
        <v>1</v>
      </c>
      <c r="N283" s="226" t="s">
        <v>38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146</v>
      </c>
      <c r="AT283" s="229" t="s">
        <v>141</v>
      </c>
      <c r="AU283" s="229" t="s">
        <v>82</v>
      </c>
      <c r="AY283" s="17" t="s">
        <v>139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80</v>
      </c>
      <c r="BK283" s="230">
        <f>ROUND(I283*H283,2)</f>
        <v>0</v>
      </c>
      <c r="BL283" s="17" t="s">
        <v>146</v>
      </c>
      <c r="BM283" s="229" t="s">
        <v>336</v>
      </c>
    </row>
    <row r="284" s="2" customFormat="1">
      <c r="A284" s="38"/>
      <c r="B284" s="39"/>
      <c r="C284" s="40"/>
      <c r="D284" s="231" t="s">
        <v>147</v>
      </c>
      <c r="E284" s="40"/>
      <c r="F284" s="232" t="s">
        <v>1054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147</v>
      </c>
      <c r="AU284" s="17" t="s">
        <v>82</v>
      </c>
    </row>
    <row r="285" s="2" customFormat="1">
      <c r="A285" s="38"/>
      <c r="B285" s="39"/>
      <c r="C285" s="40"/>
      <c r="D285" s="236" t="s">
        <v>148</v>
      </c>
      <c r="E285" s="40"/>
      <c r="F285" s="237" t="s">
        <v>1055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148</v>
      </c>
      <c r="AU285" s="17" t="s">
        <v>82</v>
      </c>
    </row>
    <row r="286" s="2" customFormat="1" ht="76.35" customHeight="1">
      <c r="A286" s="38"/>
      <c r="B286" s="39"/>
      <c r="C286" s="218" t="s">
        <v>339</v>
      </c>
      <c r="D286" s="218" t="s">
        <v>141</v>
      </c>
      <c r="E286" s="219" t="s">
        <v>1056</v>
      </c>
      <c r="F286" s="220" t="s">
        <v>1057</v>
      </c>
      <c r="G286" s="221" t="s">
        <v>406</v>
      </c>
      <c r="H286" s="222">
        <v>1</v>
      </c>
      <c r="I286" s="223"/>
      <c r="J286" s="224">
        <f>ROUND(I286*H286,2)</f>
        <v>0</v>
      </c>
      <c r="K286" s="220" t="s">
        <v>1</v>
      </c>
      <c r="L286" s="44"/>
      <c r="M286" s="225" t="s">
        <v>1</v>
      </c>
      <c r="N286" s="226" t="s">
        <v>38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146</v>
      </c>
      <c r="AT286" s="229" t="s">
        <v>141</v>
      </c>
      <c r="AU286" s="229" t="s">
        <v>82</v>
      </c>
      <c r="AY286" s="17" t="s">
        <v>139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80</v>
      </c>
      <c r="BK286" s="230">
        <f>ROUND(I286*H286,2)</f>
        <v>0</v>
      </c>
      <c r="BL286" s="17" t="s">
        <v>146</v>
      </c>
      <c r="BM286" s="229" t="s">
        <v>342</v>
      </c>
    </row>
    <row r="287" s="2" customFormat="1">
      <c r="A287" s="38"/>
      <c r="B287" s="39"/>
      <c r="C287" s="40"/>
      <c r="D287" s="231" t="s">
        <v>147</v>
      </c>
      <c r="E287" s="40"/>
      <c r="F287" s="232" t="s">
        <v>1058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147</v>
      </c>
      <c r="AU287" s="17" t="s">
        <v>82</v>
      </c>
    </row>
    <row r="288" s="2" customFormat="1" ht="55.5" customHeight="1">
      <c r="A288" s="38"/>
      <c r="B288" s="39"/>
      <c r="C288" s="218" t="s">
        <v>249</v>
      </c>
      <c r="D288" s="218" t="s">
        <v>141</v>
      </c>
      <c r="E288" s="219" t="s">
        <v>1059</v>
      </c>
      <c r="F288" s="220" t="s">
        <v>1060</v>
      </c>
      <c r="G288" s="221" t="s">
        <v>973</v>
      </c>
      <c r="H288" s="222">
        <v>1.5</v>
      </c>
      <c r="I288" s="223"/>
      <c r="J288" s="224">
        <f>ROUND(I288*H288,2)</f>
        <v>0</v>
      </c>
      <c r="K288" s="220" t="s">
        <v>1</v>
      </c>
      <c r="L288" s="44"/>
      <c r="M288" s="225" t="s">
        <v>1</v>
      </c>
      <c r="N288" s="226" t="s">
        <v>38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146</v>
      </c>
      <c r="AT288" s="229" t="s">
        <v>141</v>
      </c>
      <c r="AU288" s="229" t="s">
        <v>82</v>
      </c>
      <c r="AY288" s="17" t="s">
        <v>139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80</v>
      </c>
      <c r="BK288" s="230">
        <f>ROUND(I288*H288,2)</f>
        <v>0</v>
      </c>
      <c r="BL288" s="17" t="s">
        <v>146</v>
      </c>
      <c r="BM288" s="229" t="s">
        <v>346</v>
      </c>
    </row>
    <row r="289" s="2" customFormat="1">
      <c r="A289" s="38"/>
      <c r="B289" s="39"/>
      <c r="C289" s="40"/>
      <c r="D289" s="231" t="s">
        <v>147</v>
      </c>
      <c r="E289" s="40"/>
      <c r="F289" s="232" t="s">
        <v>1060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147</v>
      </c>
      <c r="AU289" s="17" t="s">
        <v>82</v>
      </c>
    </row>
    <row r="290" s="13" customFormat="1">
      <c r="A290" s="13"/>
      <c r="B290" s="238"/>
      <c r="C290" s="239"/>
      <c r="D290" s="231" t="s">
        <v>150</v>
      </c>
      <c r="E290" s="240" t="s">
        <v>1</v>
      </c>
      <c r="F290" s="241" t="s">
        <v>1061</v>
      </c>
      <c r="G290" s="239"/>
      <c r="H290" s="242">
        <v>1.5</v>
      </c>
      <c r="I290" s="243"/>
      <c r="J290" s="239"/>
      <c r="K290" s="239"/>
      <c r="L290" s="244"/>
      <c r="M290" s="245"/>
      <c r="N290" s="246"/>
      <c r="O290" s="246"/>
      <c r="P290" s="246"/>
      <c r="Q290" s="246"/>
      <c r="R290" s="246"/>
      <c r="S290" s="246"/>
      <c r="T290" s="24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8" t="s">
        <v>150</v>
      </c>
      <c r="AU290" s="248" t="s">
        <v>82</v>
      </c>
      <c r="AV290" s="13" t="s">
        <v>82</v>
      </c>
      <c r="AW290" s="13" t="s">
        <v>30</v>
      </c>
      <c r="AX290" s="13" t="s">
        <v>73</v>
      </c>
      <c r="AY290" s="248" t="s">
        <v>139</v>
      </c>
    </row>
    <row r="291" s="14" customFormat="1">
      <c r="A291" s="14"/>
      <c r="B291" s="249"/>
      <c r="C291" s="250"/>
      <c r="D291" s="231" t="s">
        <v>150</v>
      </c>
      <c r="E291" s="251" t="s">
        <v>1</v>
      </c>
      <c r="F291" s="252" t="s">
        <v>152</v>
      </c>
      <c r="G291" s="250"/>
      <c r="H291" s="253">
        <v>1.5</v>
      </c>
      <c r="I291" s="254"/>
      <c r="J291" s="250"/>
      <c r="K291" s="250"/>
      <c r="L291" s="255"/>
      <c r="M291" s="256"/>
      <c r="N291" s="257"/>
      <c r="O291" s="257"/>
      <c r="P291" s="257"/>
      <c r="Q291" s="257"/>
      <c r="R291" s="257"/>
      <c r="S291" s="257"/>
      <c r="T291" s="258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9" t="s">
        <v>150</v>
      </c>
      <c r="AU291" s="259" t="s">
        <v>82</v>
      </c>
      <c r="AV291" s="14" t="s">
        <v>146</v>
      </c>
      <c r="AW291" s="14" t="s">
        <v>30</v>
      </c>
      <c r="AX291" s="14" t="s">
        <v>80</v>
      </c>
      <c r="AY291" s="259" t="s">
        <v>139</v>
      </c>
    </row>
    <row r="292" s="12" customFormat="1" ht="22.8" customHeight="1">
      <c r="A292" s="12"/>
      <c r="B292" s="202"/>
      <c r="C292" s="203"/>
      <c r="D292" s="204" t="s">
        <v>72</v>
      </c>
      <c r="E292" s="216" t="s">
        <v>400</v>
      </c>
      <c r="F292" s="216" t="s">
        <v>421</v>
      </c>
      <c r="G292" s="203"/>
      <c r="H292" s="203"/>
      <c r="I292" s="206"/>
      <c r="J292" s="217">
        <f>BK292</f>
        <v>0</v>
      </c>
      <c r="K292" s="203"/>
      <c r="L292" s="208"/>
      <c r="M292" s="209"/>
      <c r="N292" s="210"/>
      <c r="O292" s="210"/>
      <c r="P292" s="211">
        <f>SUM(P293:P298)</f>
        <v>0</v>
      </c>
      <c r="Q292" s="210"/>
      <c r="R292" s="211">
        <f>SUM(R293:R298)</f>
        <v>0</v>
      </c>
      <c r="S292" s="210"/>
      <c r="T292" s="212">
        <f>SUM(T293:T298)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3" t="s">
        <v>80</v>
      </c>
      <c r="AT292" s="214" t="s">
        <v>72</v>
      </c>
      <c r="AU292" s="214" t="s">
        <v>80</v>
      </c>
      <c r="AY292" s="213" t="s">
        <v>139</v>
      </c>
      <c r="BK292" s="215">
        <f>SUM(BK293:BK298)</f>
        <v>0</v>
      </c>
    </row>
    <row r="293" s="2" customFormat="1" ht="33" customHeight="1">
      <c r="A293" s="38"/>
      <c r="B293" s="39"/>
      <c r="C293" s="218" t="s">
        <v>349</v>
      </c>
      <c r="D293" s="218" t="s">
        <v>141</v>
      </c>
      <c r="E293" s="219" t="s">
        <v>1062</v>
      </c>
      <c r="F293" s="220" t="s">
        <v>1063</v>
      </c>
      <c r="G293" s="221" t="s">
        <v>155</v>
      </c>
      <c r="H293" s="222">
        <v>1.726</v>
      </c>
      <c r="I293" s="223"/>
      <c r="J293" s="224">
        <f>ROUND(I293*H293,2)</f>
        <v>0</v>
      </c>
      <c r="K293" s="220" t="s">
        <v>145</v>
      </c>
      <c r="L293" s="44"/>
      <c r="M293" s="225" t="s">
        <v>1</v>
      </c>
      <c r="N293" s="226" t="s">
        <v>38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146</v>
      </c>
      <c r="AT293" s="229" t="s">
        <v>141</v>
      </c>
      <c r="AU293" s="229" t="s">
        <v>82</v>
      </c>
      <c r="AY293" s="17" t="s">
        <v>139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80</v>
      </c>
      <c r="BK293" s="230">
        <f>ROUND(I293*H293,2)</f>
        <v>0</v>
      </c>
      <c r="BL293" s="17" t="s">
        <v>146</v>
      </c>
      <c r="BM293" s="229" t="s">
        <v>352</v>
      </c>
    </row>
    <row r="294" s="2" customFormat="1">
      <c r="A294" s="38"/>
      <c r="B294" s="39"/>
      <c r="C294" s="40"/>
      <c r="D294" s="231" t="s">
        <v>147</v>
      </c>
      <c r="E294" s="40"/>
      <c r="F294" s="232" t="s">
        <v>1063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147</v>
      </c>
      <c r="AU294" s="17" t="s">
        <v>82</v>
      </c>
    </row>
    <row r="295" s="2" customFormat="1">
      <c r="A295" s="38"/>
      <c r="B295" s="39"/>
      <c r="C295" s="40"/>
      <c r="D295" s="236" t="s">
        <v>148</v>
      </c>
      <c r="E295" s="40"/>
      <c r="F295" s="237" t="s">
        <v>1064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148</v>
      </c>
      <c r="AU295" s="17" t="s">
        <v>82</v>
      </c>
    </row>
    <row r="296" s="15" customFormat="1">
      <c r="A296" s="15"/>
      <c r="B296" s="260"/>
      <c r="C296" s="261"/>
      <c r="D296" s="231" t="s">
        <v>150</v>
      </c>
      <c r="E296" s="262" t="s">
        <v>1</v>
      </c>
      <c r="F296" s="263" t="s">
        <v>1065</v>
      </c>
      <c r="G296" s="261"/>
      <c r="H296" s="262" t="s">
        <v>1</v>
      </c>
      <c r="I296" s="264"/>
      <c r="J296" s="261"/>
      <c r="K296" s="261"/>
      <c r="L296" s="265"/>
      <c r="M296" s="266"/>
      <c r="N296" s="267"/>
      <c r="O296" s="267"/>
      <c r="P296" s="267"/>
      <c r="Q296" s="267"/>
      <c r="R296" s="267"/>
      <c r="S296" s="267"/>
      <c r="T296" s="26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9" t="s">
        <v>150</v>
      </c>
      <c r="AU296" s="269" t="s">
        <v>82</v>
      </c>
      <c r="AV296" s="15" t="s">
        <v>80</v>
      </c>
      <c r="AW296" s="15" t="s">
        <v>30</v>
      </c>
      <c r="AX296" s="15" t="s">
        <v>73</v>
      </c>
      <c r="AY296" s="269" t="s">
        <v>139</v>
      </c>
    </row>
    <row r="297" s="13" customFormat="1">
      <c r="A297" s="13"/>
      <c r="B297" s="238"/>
      <c r="C297" s="239"/>
      <c r="D297" s="231" t="s">
        <v>150</v>
      </c>
      <c r="E297" s="240" t="s">
        <v>1</v>
      </c>
      <c r="F297" s="241" t="s">
        <v>1066</v>
      </c>
      <c r="G297" s="239"/>
      <c r="H297" s="242">
        <v>1.726</v>
      </c>
      <c r="I297" s="243"/>
      <c r="J297" s="239"/>
      <c r="K297" s="239"/>
      <c r="L297" s="244"/>
      <c r="M297" s="245"/>
      <c r="N297" s="246"/>
      <c r="O297" s="246"/>
      <c r="P297" s="246"/>
      <c r="Q297" s="246"/>
      <c r="R297" s="246"/>
      <c r="S297" s="246"/>
      <c r="T297" s="24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8" t="s">
        <v>150</v>
      </c>
      <c r="AU297" s="248" t="s">
        <v>82</v>
      </c>
      <c r="AV297" s="13" t="s">
        <v>82</v>
      </c>
      <c r="AW297" s="13" t="s">
        <v>30</v>
      </c>
      <c r="AX297" s="13" t="s">
        <v>73</v>
      </c>
      <c r="AY297" s="248" t="s">
        <v>139</v>
      </c>
    </row>
    <row r="298" s="14" customFormat="1">
      <c r="A298" s="14"/>
      <c r="B298" s="249"/>
      <c r="C298" s="250"/>
      <c r="D298" s="231" t="s">
        <v>150</v>
      </c>
      <c r="E298" s="251" t="s">
        <v>1</v>
      </c>
      <c r="F298" s="252" t="s">
        <v>152</v>
      </c>
      <c r="G298" s="250"/>
      <c r="H298" s="253">
        <v>1.726</v>
      </c>
      <c r="I298" s="254"/>
      <c r="J298" s="250"/>
      <c r="K298" s="250"/>
      <c r="L298" s="255"/>
      <c r="M298" s="256"/>
      <c r="N298" s="257"/>
      <c r="O298" s="257"/>
      <c r="P298" s="257"/>
      <c r="Q298" s="257"/>
      <c r="R298" s="257"/>
      <c r="S298" s="257"/>
      <c r="T298" s="25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9" t="s">
        <v>150</v>
      </c>
      <c r="AU298" s="259" t="s">
        <v>82</v>
      </c>
      <c r="AV298" s="14" t="s">
        <v>146</v>
      </c>
      <c r="AW298" s="14" t="s">
        <v>30</v>
      </c>
      <c r="AX298" s="14" t="s">
        <v>80</v>
      </c>
      <c r="AY298" s="259" t="s">
        <v>139</v>
      </c>
    </row>
    <row r="299" s="12" customFormat="1" ht="22.8" customHeight="1">
      <c r="A299" s="12"/>
      <c r="B299" s="202"/>
      <c r="C299" s="203"/>
      <c r="D299" s="204" t="s">
        <v>72</v>
      </c>
      <c r="E299" s="216" t="s">
        <v>1067</v>
      </c>
      <c r="F299" s="216" t="s">
        <v>499</v>
      </c>
      <c r="G299" s="203"/>
      <c r="H299" s="203"/>
      <c r="I299" s="206"/>
      <c r="J299" s="217">
        <f>BK299</f>
        <v>0</v>
      </c>
      <c r="K299" s="203"/>
      <c r="L299" s="208"/>
      <c r="M299" s="209"/>
      <c r="N299" s="210"/>
      <c r="O299" s="210"/>
      <c r="P299" s="211">
        <f>SUM(P300:P302)</f>
        <v>0</v>
      </c>
      <c r="Q299" s="210"/>
      <c r="R299" s="211">
        <f>SUM(R300:R302)</f>
        <v>0</v>
      </c>
      <c r="S299" s="210"/>
      <c r="T299" s="212">
        <f>SUM(T300:T302)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3" t="s">
        <v>80</v>
      </c>
      <c r="AT299" s="214" t="s">
        <v>72</v>
      </c>
      <c r="AU299" s="214" t="s">
        <v>80</v>
      </c>
      <c r="AY299" s="213" t="s">
        <v>139</v>
      </c>
      <c r="BK299" s="215">
        <f>SUM(BK300:BK302)</f>
        <v>0</v>
      </c>
    </row>
    <row r="300" s="2" customFormat="1" ht="37.8" customHeight="1">
      <c r="A300" s="38"/>
      <c r="B300" s="39"/>
      <c r="C300" s="218" t="s">
        <v>255</v>
      </c>
      <c r="D300" s="218" t="s">
        <v>141</v>
      </c>
      <c r="E300" s="219" t="s">
        <v>1068</v>
      </c>
      <c r="F300" s="220" t="s">
        <v>1069</v>
      </c>
      <c r="G300" s="221" t="s">
        <v>313</v>
      </c>
      <c r="H300" s="222">
        <v>17.148</v>
      </c>
      <c r="I300" s="223"/>
      <c r="J300" s="224">
        <f>ROUND(I300*H300,2)</f>
        <v>0</v>
      </c>
      <c r="K300" s="220" t="s">
        <v>145</v>
      </c>
      <c r="L300" s="44"/>
      <c r="M300" s="225" t="s">
        <v>1</v>
      </c>
      <c r="N300" s="226" t="s">
        <v>38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146</v>
      </c>
      <c r="AT300" s="229" t="s">
        <v>141</v>
      </c>
      <c r="AU300" s="229" t="s">
        <v>82</v>
      </c>
      <c r="AY300" s="17" t="s">
        <v>139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80</v>
      </c>
      <c r="BK300" s="230">
        <f>ROUND(I300*H300,2)</f>
        <v>0</v>
      </c>
      <c r="BL300" s="17" t="s">
        <v>146</v>
      </c>
      <c r="BM300" s="229" t="s">
        <v>355</v>
      </c>
    </row>
    <row r="301" s="2" customFormat="1">
      <c r="A301" s="38"/>
      <c r="B301" s="39"/>
      <c r="C301" s="40"/>
      <c r="D301" s="231" t="s">
        <v>147</v>
      </c>
      <c r="E301" s="40"/>
      <c r="F301" s="232" t="s">
        <v>1069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147</v>
      </c>
      <c r="AU301" s="17" t="s">
        <v>82</v>
      </c>
    </row>
    <row r="302" s="2" customFormat="1">
      <c r="A302" s="38"/>
      <c r="B302" s="39"/>
      <c r="C302" s="40"/>
      <c r="D302" s="236" t="s">
        <v>148</v>
      </c>
      <c r="E302" s="40"/>
      <c r="F302" s="237" t="s">
        <v>1070</v>
      </c>
      <c r="G302" s="40"/>
      <c r="H302" s="40"/>
      <c r="I302" s="233"/>
      <c r="J302" s="40"/>
      <c r="K302" s="40"/>
      <c r="L302" s="44"/>
      <c r="M302" s="284"/>
      <c r="N302" s="285"/>
      <c r="O302" s="286"/>
      <c r="P302" s="286"/>
      <c r="Q302" s="286"/>
      <c r="R302" s="286"/>
      <c r="S302" s="286"/>
      <c r="T302" s="287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148</v>
      </c>
      <c r="AU302" s="17" t="s">
        <v>82</v>
      </c>
    </row>
    <row r="303" s="2" customFormat="1" ht="6.96" customHeight="1">
      <c r="A303" s="38"/>
      <c r="B303" s="66"/>
      <c r="C303" s="67"/>
      <c r="D303" s="67"/>
      <c r="E303" s="67"/>
      <c r="F303" s="67"/>
      <c r="G303" s="67"/>
      <c r="H303" s="67"/>
      <c r="I303" s="67"/>
      <c r="J303" s="67"/>
      <c r="K303" s="67"/>
      <c r="L303" s="44"/>
      <c r="M303" s="38"/>
      <c r="O303" s="38"/>
      <c r="P303" s="38"/>
      <c r="Q303" s="38"/>
      <c r="R303" s="38"/>
      <c r="S303" s="38"/>
      <c r="T303" s="3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</row>
  </sheetData>
  <sheetProtection sheet="1" autoFilter="0" formatColumns="0" formatRows="0" objects="1" scenarios="1" spinCount="100000" saltValue="KuBDTdUkJL85F7noEX5mGvr/cautd8uFXPDZKp2AEauivw/KfbybZjcGAZ7xmt8O5bl1zuYhKGrG4MiFTXnzEg==" hashValue="LUR+lwp3dKRm467Ky3ArHCUqUbIYaBr2q/1FTToV7OdPDdrsgWoGfwArQNNhD82OfOEoWE5c6L4TJdGz9cJzWg==" algorithmName="SHA-512" password="CC35"/>
  <autoFilter ref="C125:K30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1" r:id="rId1" display="https://podminky.urs.cz/item/CS_URS_2023_01/131213702"/>
    <hyperlink ref="F136" r:id="rId2" display="https://podminky.urs.cz/item/CS_URS_2023_01/162551108"/>
    <hyperlink ref="F141" r:id="rId3" display="https://podminky.urs.cz/item/CS_URS_2023_01/171201231"/>
    <hyperlink ref="F146" r:id="rId4" display="https://podminky.urs.cz/item/CS_URS_2023_01/181951112"/>
    <hyperlink ref="F152" r:id="rId5" display="https://podminky.urs.cz/item/CS_URS_2023_01/242311110"/>
    <hyperlink ref="F157" r:id="rId6" display="https://podminky.urs.cz/item/CS_URS_2023_01/242791119"/>
    <hyperlink ref="F166" r:id="rId7" display="https://podminky.urs.cz/item/CS_URS_2023_01/243571112"/>
    <hyperlink ref="F171" r:id="rId8" display="https://podminky.urs.cz/item/CS_URS_2023_01/247531111"/>
    <hyperlink ref="F177" r:id="rId9" display="https://podminky.urs.cz/item/CS_URS_2023_01/417321515"/>
    <hyperlink ref="F182" r:id="rId10" display="https://podminky.urs.cz/item/CS_URS_2023_01/417351115"/>
    <hyperlink ref="F187" r:id="rId11" display="https://podminky.urs.cz/item/CS_URS_2023_01/417351116"/>
    <hyperlink ref="F190" r:id="rId12" display="https://podminky.urs.cz/item/CS_URS_2023_01/417361821"/>
    <hyperlink ref="F196" r:id="rId13" display="https://podminky.urs.cz/item/CS_URS_2023_01/564750001"/>
    <hyperlink ref="F210" r:id="rId14" display="https://podminky.urs.cz/item/CS_URS_2023_01/632451457"/>
    <hyperlink ref="F216" r:id="rId15" display="https://podminky.urs.cz/item/CS_URS_2023_01/894411311"/>
    <hyperlink ref="F223" r:id="rId16" display="https://podminky.urs.cz/item/CS_URS_2023_01/894414211"/>
    <hyperlink ref="F230" r:id="rId17" display="https://podminky.urs.cz/item/CS_URS_2023_01/899623171"/>
    <hyperlink ref="F238" r:id="rId18" display="https://podminky.urs.cz/item/CS_URS_2023_01/916231213"/>
    <hyperlink ref="F247" r:id="rId19" display="https://podminky.urs.cz/item/CS_URS_2023_01/938431111"/>
    <hyperlink ref="F252" r:id="rId20" display="https://podminky.urs.cz/item/CS_URS_2023_01/938431118"/>
    <hyperlink ref="F258" r:id="rId21" display="https://podminky.urs.cz/item/CS_URS_2023_01/938431119"/>
    <hyperlink ref="F264" r:id="rId22" display="https://podminky.urs.cz/item/CS_URS_2023_01/985131111"/>
    <hyperlink ref="F270" r:id="rId23" display="https://podminky.urs.cz/item/CS_URS_2023_01/985131311"/>
    <hyperlink ref="F276" r:id="rId24" display="https://podminky.urs.cz/item/CS_URS_2023_01/985139111"/>
    <hyperlink ref="F279" r:id="rId25" display="https://podminky.urs.cz/item/CS_URS_2023_01/985231113"/>
    <hyperlink ref="F285" r:id="rId26" display="https://podminky.urs.cz/item/CS_URS_2023_01/985231191"/>
    <hyperlink ref="F295" r:id="rId27" display="https://podminky.urs.cz/item/CS_URS_2023_01/890111812"/>
    <hyperlink ref="F302" r:id="rId28" display="https://podminky.urs.cz/item/CS_URS_2023_01/998254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Předměřice nad Labem - Stavědlo I. - napojení vody a kanalizace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ROUND((SUM(BE120:BE136)),  2)</f>
        <v>0</v>
      </c>
      <c r="G33" s="38"/>
      <c r="H33" s="38"/>
      <c r="I33" s="155">
        <v>0.20999999999999999</v>
      </c>
      <c r="J33" s="154">
        <f>ROUND(((SUM(BE120:BE136))*I33),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ROUND((SUM(BF120:BF136)),  2)</f>
        <v>0</v>
      </c>
      <c r="G34" s="38"/>
      <c r="H34" s="38"/>
      <c r="I34" s="155">
        <v>0.14999999999999999</v>
      </c>
      <c r="J34" s="154">
        <f>ROUND(((SUM(BF120:BF136))*I34),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ROUND((SUM(BG120:BG136)),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ROUND((SUM(BH120:BH136)),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ROUND((SUM(BI120:BI136)),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Předměřice nad Labem - Stavědlo I. - napojení vody a kanalizace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a ostatní ...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1072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1073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1074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1075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124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Předměřice nad Labem - Stavědlo I. - napojení vody a kanalizace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VRN - Vedlejší a ostatní ...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15. 5. 2023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125</v>
      </c>
      <c r="D119" s="194" t="s">
        <v>58</v>
      </c>
      <c r="E119" s="194" t="s">
        <v>54</v>
      </c>
      <c r="F119" s="194" t="s">
        <v>55</v>
      </c>
      <c r="G119" s="194" t="s">
        <v>126</v>
      </c>
      <c r="H119" s="194" t="s">
        <v>127</v>
      </c>
      <c r="I119" s="194" t="s">
        <v>128</v>
      </c>
      <c r="J119" s="194" t="s">
        <v>102</v>
      </c>
      <c r="K119" s="195" t="s">
        <v>129</v>
      </c>
      <c r="L119" s="196"/>
      <c r="M119" s="100" t="s">
        <v>1</v>
      </c>
      <c r="N119" s="101" t="s">
        <v>37</v>
      </c>
      <c r="O119" s="101" t="s">
        <v>130</v>
      </c>
      <c r="P119" s="101" t="s">
        <v>131</v>
      </c>
      <c r="Q119" s="101" t="s">
        <v>132</v>
      </c>
      <c r="R119" s="101" t="s">
        <v>133</v>
      </c>
      <c r="S119" s="101" t="s">
        <v>134</v>
      </c>
      <c r="T119" s="102" t="s">
        <v>135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136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104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94</v>
      </c>
      <c r="F121" s="205" t="s">
        <v>1076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P122+P131+P134</f>
        <v>0</v>
      </c>
      <c r="Q121" s="210"/>
      <c r="R121" s="211">
        <f>R122+R131+R134</f>
        <v>0</v>
      </c>
      <c r="S121" s="210"/>
      <c r="T121" s="212">
        <f>T122+T131+T134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174</v>
      </c>
      <c r="AT121" s="214" t="s">
        <v>72</v>
      </c>
      <c r="AU121" s="214" t="s">
        <v>73</v>
      </c>
      <c r="AY121" s="213" t="s">
        <v>139</v>
      </c>
      <c r="BK121" s="215">
        <f>BK122+BK131+BK134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1077</v>
      </c>
      <c r="F122" s="216" t="s">
        <v>1078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SUM(P123:P130)</f>
        <v>0</v>
      </c>
      <c r="Q122" s="210"/>
      <c r="R122" s="211">
        <f>SUM(R123:R130)</f>
        <v>0</v>
      </c>
      <c r="S122" s="210"/>
      <c r="T122" s="212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174</v>
      </c>
      <c r="AT122" s="214" t="s">
        <v>72</v>
      </c>
      <c r="AU122" s="214" t="s">
        <v>80</v>
      </c>
      <c r="AY122" s="213" t="s">
        <v>139</v>
      </c>
      <c r="BK122" s="215">
        <f>SUM(BK123:BK130)</f>
        <v>0</v>
      </c>
    </row>
    <row r="123" s="2" customFormat="1" ht="55.5" customHeight="1">
      <c r="A123" s="38"/>
      <c r="B123" s="39"/>
      <c r="C123" s="218" t="s">
        <v>80</v>
      </c>
      <c r="D123" s="218" t="s">
        <v>141</v>
      </c>
      <c r="E123" s="219" t="s">
        <v>1079</v>
      </c>
      <c r="F123" s="220" t="s">
        <v>1080</v>
      </c>
      <c r="G123" s="221" t="s">
        <v>406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146</v>
      </c>
      <c r="AT123" s="229" t="s">
        <v>141</v>
      </c>
      <c r="AU123" s="229" t="s">
        <v>82</v>
      </c>
      <c r="AY123" s="17" t="s">
        <v>139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80</v>
      </c>
      <c r="BK123" s="230">
        <f>ROUND(I123*H123,2)</f>
        <v>0</v>
      </c>
      <c r="BL123" s="17" t="s">
        <v>146</v>
      </c>
      <c r="BM123" s="229" t="s">
        <v>82</v>
      </c>
    </row>
    <row r="124" s="2" customFormat="1">
      <c r="A124" s="38"/>
      <c r="B124" s="39"/>
      <c r="C124" s="40"/>
      <c r="D124" s="231" t="s">
        <v>147</v>
      </c>
      <c r="E124" s="40"/>
      <c r="F124" s="232" t="s">
        <v>1080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147</v>
      </c>
      <c r="AU124" s="17" t="s">
        <v>82</v>
      </c>
    </row>
    <row r="125" s="2" customFormat="1" ht="21.75" customHeight="1">
      <c r="A125" s="38"/>
      <c r="B125" s="39"/>
      <c r="C125" s="218" t="s">
        <v>82</v>
      </c>
      <c r="D125" s="218" t="s">
        <v>141</v>
      </c>
      <c r="E125" s="219" t="s">
        <v>1081</v>
      </c>
      <c r="F125" s="220" t="s">
        <v>1082</v>
      </c>
      <c r="G125" s="221" t="s">
        <v>406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38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146</v>
      </c>
      <c r="AT125" s="229" t="s">
        <v>141</v>
      </c>
      <c r="AU125" s="229" t="s">
        <v>82</v>
      </c>
      <c r="AY125" s="17" t="s">
        <v>139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80</v>
      </c>
      <c r="BK125" s="230">
        <f>ROUND(I125*H125,2)</f>
        <v>0</v>
      </c>
      <c r="BL125" s="17" t="s">
        <v>146</v>
      </c>
      <c r="BM125" s="229" t="s">
        <v>146</v>
      </c>
    </row>
    <row r="126" s="2" customFormat="1">
      <c r="A126" s="38"/>
      <c r="B126" s="39"/>
      <c r="C126" s="40"/>
      <c r="D126" s="231" t="s">
        <v>147</v>
      </c>
      <c r="E126" s="40"/>
      <c r="F126" s="232" t="s">
        <v>1082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82</v>
      </c>
    </row>
    <row r="127" s="2" customFormat="1" ht="24.15" customHeight="1">
      <c r="A127" s="38"/>
      <c r="B127" s="39"/>
      <c r="C127" s="218" t="s">
        <v>159</v>
      </c>
      <c r="D127" s="218" t="s">
        <v>141</v>
      </c>
      <c r="E127" s="219" t="s">
        <v>1083</v>
      </c>
      <c r="F127" s="220" t="s">
        <v>1084</v>
      </c>
      <c r="G127" s="221" t="s">
        <v>406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146</v>
      </c>
      <c r="AT127" s="229" t="s">
        <v>141</v>
      </c>
      <c r="AU127" s="229" t="s">
        <v>82</v>
      </c>
      <c r="AY127" s="17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80</v>
      </c>
      <c r="BK127" s="230">
        <f>ROUND(I127*H127,2)</f>
        <v>0</v>
      </c>
      <c r="BL127" s="17" t="s">
        <v>146</v>
      </c>
      <c r="BM127" s="229" t="s">
        <v>162</v>
      </c>
    </row>
    <row r="128" s="2" customFormat="1">
      <c r="A128" s="38"/>
      <c r="B128" s="39"/>
      <c r="C128" s="40"/>
      <c r="D128" s="231" t="s">
        <v>147</v>
      </c>
      <c r="E128" s="40"/>
      <c r="F128" s="232" t="s">
        <v>1084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82</v>
      </c>
    </row>
    <row r="129" s="2" customFormat="1" ht="24.15" customHeight="1">
      <c r="A129" s="38"/>
      <c r="B129" s="39"/>
      <c r="C129" s="218" t="s">
        <v>146</v>
      </c>
      <c r="D129" s="218" t="s">
        <v>141</v>
      </c>
      <c r="E129" s="219" t="s">
        <v>1085</v>
      </c>
      <c r="F129" s="220" t="s">
        <v>1086</v>
      </c>
      <c r="G129" s="221" t="s">
        <v>406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146</v>
      </c>
      <c r="AT129" s="229" t="s">
        <v>141</v>
      </c>
      <c r="AU129" s="229" t="s">
        <v>82</v>
      </c>
      <c r="AY129" s="17" t="s">
        <v>139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80</v>
      </c>
      <c r="BK129" s="230">
        <f>ROUND(I129*H129,2)</f>
        <v>0</v>
      </c>
      <c r="BL129" s="17" t="s">
        <v>146</v>
      </c>
      <c r="BM129" s="229" t="s">
        <v>169</v>
      </c>
    </row>
    <row r="130" s="2" customFormat="1">
      <c r="A130" s="38"/>
      <c r="B130" s="39"/>
      <c r="C130" s="40"/>
      <c r="D130" s="231" t="s">
        <v>147</v>
      </c>
      <c r="E130" s="40"/>
      <c r="F130" s="232" t="s">
        <v>1086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82</v>
      </c>
    </row>
    <row r="131" s="12" customFormat="1" ht="22.8" customHeight="1">
      <c r="A131" s="12"/>
      <c r="B131" s="202"/>
      <c r="C131" s="203"/>
      <c r="D131" s="204" t="s">
        <v>72</v>
      </c>
      <c r="E131" s="216" t="s">
        <v>1087</v>
      </c>
      <c r="F131" s="216" t="s">
        <v>1088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SUM(P132:P133)</f>
        <v>0</v>
      </c>
      <c r="Q131" s="210"/>
      <c r="R131" s="211">
        <f>SUM(R132:R133)</f>
        <v>0</v>
      </c>
      <c r="S131" s="210"/>
      <c r="T131" s="21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174</v>
      </c>
      <c r="AT131" s="214" t="s">
        <v>72</v>
      </c>
      <c r="AU131" s="214" t="s">
        <v>80</v>
      </c>
      <c r="AY131" s="213" t="s">
        <v>139</v>
      </c>
      <c r="BK131" s="215">
        <f>SUM(BK132:BK133)</f>
        <v>0</v>
      </c>
    </row>
    <row r="132" s="2" customFormat="1" ht="16.5" customHeight="1">
      <c r="A132" s="38"/>
      <c r="B132" s="39"/>
      <c r="C132" s="218" t="s">
        <v>174</v>
      </c>
      <c r="D132" s="218" t="s">
        <v>141</v>
      </c>
      <c r="E132" s="219" t="s">
        <v>1089</v>
      </c>
      <c r="F132" s="220" t="s">
        <v>1088</v>
      </c>
      <c r="G132" s="221" t="s">
        <v>406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38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146</v>
      </c>
      <c r="AT132" s="229" t="s">
        <v>141</v>
      </c>
      <c r="AU132" s="229" t="s">
        <v>82</v>
      </c>
      <c r="AY132" s="17" t="s">
        <v>139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80</v>
      </c>
      <c r="BK132" s="230">
        <f>ROUND(I132*H132,2)</f>
        <v>0</v>
      </c>
      <c r="BL132" s="17" t="s">
        <v>146</v>
      </c>
      <c r="BM132" s="229" t="s">
        <v>177</v>
      </c>
    </row>
    <row r="133" s="2" customFormat="1">
      <c r="A133" s="38"/>
      <c r="B133" s="39"/>
      <c r="C133" s="40"/>
      <c r="D133" s="231" t="s">
        <v>147</v>
      </c>
      <c r="E133" s="40"/>
      <c r="F133" s="232" t="s">
        <v>1088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147</v>
      </c>
      <c r="AU133" s="17" t="s">
        <v>82</v>
      </c>
    </row>
    <row r="134" s="12" customFormat="1" ht="22.8" customHeight="1">
      <c r="A134" s="12"/>
      <c r="B134" s="202"/>
      <c r="C134" s="203"/>
      <c r="D134" s="204" t="s">
        <v>72</v>
      </c>
      <c r="E134" s="216" t="s">
        <v>1090</v>
      </c>
      <c r="F134" s="216" t="s">
        <v>1091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SUM(P135:P136)</f>
        <v>0</v>
      </c>
      <c r="Q134" s="210"/>
      <c r="R134" s="211">
        <f>SUM(R135:R136)</f>
        <v>0</v>
      </c>
      <c r="S134" s="210"/>
      <c r="T134" s="212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174</v>
      </c>
      <c r="AT134" s="214" t="s">
        <v>72</v>
      </c>
      <c r="AU134" s="214" t="s">
        <v>80</v>
      </c>
      <c r="AY134" s="213" t="s">
        <v>139</v>
      </c>
      <c r="BK134" s="215">
        <f>SUM(BK135:BK136)</f>
        <v>0</v>
      </c>
    </row>
    <row r="135" s="2" customFormat="1" ht="16.5" customHeight="1">
      <c r="A135" s="38"/>
      <c r="B135" s="39"/>
      <c r="C135" s="218" t="s">
        <v>162</v>
      </c>
      <c r="D135" s="218" t="s">
        <v>141</v>
      </c>
      <c r="E135" s="219" t="s">
        <v>1092</v>
      </c>
      <c r="F135" s="220" t="s">
        <v>1093</v>
      </c>
      <c r="G135" s="221" t="s">
        <v>406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146</v>
      </c>
      <c r="AT135" s="229" t="s">
        <v>141</v>
      </c>
      <c r="AU135" s="229" t="s">
        <v>82</v>
      </c>
      <c r="AY135" s="17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80</v>
      </c>
      <c r="BK135" s="230">
        <f>ROUND(I135*H135,2)</f>
        <v>0</v>
      </c>
      <c r="BL135" s="17" t="s">
        <v>146</v>
      </c>
      <c r="BM135" s="229" t="s">
        <v>183</v>
      </c>
    </row>
    <row r="136" s="2" customFormat="1">
      <c r="A136" s="38"/>
      <c r="B136" s="39"/>
      <c r="C136" s="40"/>
      <c r="D136" s="231" t="s">
        <v>147</v>
      </c>
      <c r="E136" s="40"/>
      <c r="F136" s="232" t="s">
        <v>1093</v>
      </c>
      <c r="G136" s="40"/>
      <c r="H136" s="40"/>
      <c r="I136" s="233"/>
      <c r="J136" s="40"/>
      <c r="K136" s="40"/>
      <c r="L136" s="44"/>
      <c r="M136" s="284"/>
      <c r="N136" s="285"/>
      <c r="O136" s="286"/>
      <c r="P136" s="286"/>
      <c r="Q136" s="286"/>
      <c r="R136" s="286"/>
      <c r="S136" s="286"/>
      <c r="T136" s="287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147</v>
      </c>
      <c r="AU136" s="17" t="s">
        <v>82</v>
      </c>
    </row>
    <row r="137" s="2" customFormat="1" ht="6.96" customHeight="1">
      <c r="A137" s="38"/>
      <c r="B137" s="66"/>
      <c r="C137" s="67"/>
      <c r="D137" s="67"/>
      <c r="E137" s="67"/>
      <c r="F137" s="67"/>
      <c r="G137" s="67"/>
      <c r="H137" s="67"/>
      <c r="I137" s="67"/>
      <c r="J137" s="67"/>
      <c r="K137" s="67"/>
      <c r="L137" s="44"/>
      <c r="M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</sheetData>
  <sheetProtection sheet="1" autoFilter="0" formatColumns="0" formatRows="0" objects="1" scenarios="1" spinCount="100000" saltValue="tJLh3YDygtjrkKJiSmzW6nssJb6bouk1TgHt8Cn2AoalYa/HeOGnyZESWVZHiJAX9Gw3LNvPssbWWKs+bqOX8A==" hashValue="F8DwH8qdunUCmII3A2Q9rI+o3IxozZVDfqbbo1ok/yr/Cz2Vv+CQJoCTpCTnjulYVDRpRFlEW6Pzc4vDbEJeLw==" algorithmName="SHA-512" password="CC35"/>
  <autoFilter ref="C119:K13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2023-05-15T06:03:20Z</dcterms:created>
  <dcterms:modified xsi:type="dcterms:W3CDTF">2023-05-15T06:03:28Z</dcterms:modified>
</cp:coreProperties>
</file>